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Y13" i="1" l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12" i="1"/>
  <c r="BY44" i="1" l="1"/>
  <c r="BT9" i="1"/>
  <c r="BC22" i="1"/>
  <c r="T2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6" i="1"/>
  <c r="BZ36" i="1"/>
  <c r="BZ37" i="1" s="1"/>
  <c r="BZ38" i="1" s="1"/>
  <c r="BZ39" i="1" s="1"/>
  <c r="BZ40" i="1" s="1"/>
  <c r="BZ41" i="1" s="1"/>
  <c r="BZ42" i="1" s="1"/>
  <c r="BX40" i="1"/>
  <c r="BX41" i="1"/>
  <c r="BW38" i="1"/>
  <c r="BW39" i="1"/>
  <c r="BW40" i="1"/>
  <c r="BW41" i="1"/>
  <c r="BW42" i="1"/>
  <c r="BV38" i="1"/>
  <c r="BV39" i="1"/>
  <c r="BV40" i="1"/>
  <c r="BV41" i="1"/>
  <c r="BV42" i="1"/>
  <c r="BU38" i="1"/>
  <c r="BU39" i="1"/>
  <c r="BU40" i="1"/>
  <c r="BU41" i="1"/>
  <c r="BU42" i="1"/>
  <c r="BT38" i="1"/>
  <c r="BT39" i="1"/>
  <c r="BT40" i="1"/>
  <c r="BT41" i="1"/>
  <c r="BT42" i="1"/>
  <c r="BS38" i="1"/>
  <c r="BS39" i="1"/>
  <c r="BS40" i="1"/>
  <c r="BS41" i="1"/>
  <c r="BS42" i="1"/>
  <c r="BG38" i="1"/>
  <c r="BG39" i="1" s="1"/>
  <c r="BG40" i="1" s="1"/>
  <c r="BG41" i="1" s="1"/>
  <c r="BG42" i="1" s="1"/>
  <c r="BC40" i="1"/>
  <c r="AQ38" i="1"/>
  <c r="AQ39" i="1"/>
  <c r="AQ40" i="1"/>
  <c r="AQ41" i="1"/>
  <c r="AQ42" i="1"/>
  <c r="AJ38" i="1"/>
  <c r="AJ39" i="1"/>
  <c r="AJ40" i="1"/>
  <c r="AJ41" i="1"/>
  <c r="AJ42" i="1"/>
  <c r="AW35" i="1"/>
  <c r="AW38" i="1"/>
  <c r="AW39" i="1"/>
  <c r="AW40" i="1"/>
  <c r="AW41" i="1"/>
  <c r="AW42" i="1"/>
  <c r="AG38" i="1"/>
  <c r="AX38" i="1" s="1"/>
  <c r="AG39" i="1"/>
  <c r="AG40" i="1"/>
  <c r="AX40" i="1" s="1"/>
  <c r="AG41" i="1"/>
  <c r="AX41" i="1" s="1"/>
  <c r="AG42" i="1"/>
  <c r="AX42" i="1" s="1"/>
  <c r="AE38" i="1"/>
  <c r="BJ38" i="1" s="1"/>
  <c r="BR38" i="1" s="1"/>
  <c r="AE39" i="1"/>
  <c r="BJ39" i="1" s="1"/>
  <c r="BR39" i="1" s="1"/>
  <c r="AE40" i="1"/>
  <c r="BJ40" i="1" s="1"/>
  <c r="BR40" i="1" s="1"/>
  <c r="AE41" i="1"/>
  <c r="BJ41" i="1" s="1"/>
  <c r="BR41" i="1" s="1"/>
  <c r="AE42" i="1"/>
  <c r="BJ42" i="1" s="1"/>
  <c r="BR42" i="1" s="1"/>
  <c r="AC38" i="1"/>
  <c r="AC39" i="1"/>
  <c r="AC40" i="1"/>
  <c r="AC41" i="1"/>
  <c r="AC42" i="1"/>
  <c r="AB38" i="1"/>
  <c r="AB39" i="1"/>
  <c r="AB40" i="1"/>
  <c r="AB41" i="1"/>
  <c r="AB42" i="1"/>
  <c r="V38" i="1"/>
  <c r="V39" i="1"/>
  <c r="V40" i="1"/>
  <c r="V41" i="1"/>
  <c r="V42" i="1"/>
  <c r="U38" i="1"/>
  <c r="U39" i="1"/>
  <c r="U40" i="1"/>
  <c r="U41" i="1"/>
  <c r="U42" i="1"/>
  <c r="F38" i="1"/>
  <c r="F39" i="1" s="1"/>
  <c r="F40" i="1" s="1"/>
  <c r="F41" i="1" s="1"/>
  <c r="F42" i="1" s="1"/>
  <c r="F37" i="1"/>
  <c r="S38" i="1"/>
  <c r="S39" i="1" s="1"/>
  <c r="S40" i="1" s="1"/>
  <c r="S41" i="1" s="1"/>
  <c r="S42" i="1" s="1"/>
  <c r="CB39" i="1" l="1"/>
  <c r="CC39" i="1" s="1"/>
  <c r="CD39" i="1" s="1"/>
  <c r="CE39" i="1" s="1"/>
  <c r="CF39" i="1" s="1"/>
  <c r="CA39" i="1"/>
  <c r="CB41" i="1"/>
  <c r="CC41" i="1" s="1"/>
  <c r="CD41" i="1" s="1"/>
  <c r="CE41" i="1" s="1"/>
  <c r="CF41" i="1" s="1"/>
  <c r="CG41" i="1" s="1"/>
  <c r="CA41" i="1"/>
  <c r="CB42" i="1"/>
  <c r="CC42" i="1" s="1"/>
  <c r="CD42" i="1" s="1"/>
  <c r="CE42" i="1" s="1"/>
  <c r="CF42" i="1" s="1"/>
  <c r="CA42" i="1"/>
  <c r="CB40" i="1"/>
  <c r="CC40" i="1" s="1"/>
  <c r="CD40" i="1" s="1"/>
  <c r="CE40" i="1" s="1"/>
  <c r="CF40" i="1" s="1"/>
  <c r="CG40" i="1" s="1"/>
  <c r="CA40" i="1"/>
  <c r="CB38" i="1"/>
  <c r="CC38" i="1" s="1"/>
  <c r="CD38" i="1" s="1"/>
  <c r="CE38" i="1" s="1"/>
  <c r="CF38" i="1" s="1"/>
  <c r="CA38" i="1"/>
  <c r="AX39" i="1"/>
  <c r="AZ42" i="1"/>
  <c r="BK42" i="1" s="1"/>
  <c r="BL42" i="1" s="1"/>
  <c r="BM42" i="1" s="1"/>
  <c r="BN42" i="1" s="1"/>
  <c r="BO42" i="1" s="1"/>
  <c r="AZ40" i="1"/>
  <c r="BK40" i="1" s="1"/>
  <c r="BL40" i="1" s="1"/>
  <c r="BM40" i="1" s="1"/>
  <c r="BN40" i="1" s="1"/>
  <c r="BO40" i="1" s="1"/>
  <c r="BP40" i="1" s="1"/>
  <c r="AZ38" i="1"/>
  <c r="BK38" i="1" s="1"/>
  <c r="BL38" i="1" s="1"/>
  <c r="BM38" i="1" s="1"/>
  <c r="BN38" i="1" s="1"/>
  <c r="BO38" i="1" s="1"/>
  <c r="BD40" i="1"/>
  <c r="BF40" i="1" s="1"/>
  <c r="AZ41" i="1"/>
  <c r="BK41" i="1" s="1"/>
  <c r="BL41" i="1" s="1"/>
  <c r="BM41" i="1" s="1"/>
  <c r="BN41" i="1" s="1"/>
  <c r="BO41" i="1" s="1"/>
  <c r="BP41" i="1" s="1"/>
  <c r="AZ39" i="1"/>
  <c r="BK39" i="1" s="1"/>
  <c r="BL39" i="1" s="1"/>
  <c r="BM39" i="1" s="1"/>
  <c r="BN39" i="1" s="1"/>
  <c r="BO39" i="1" s="1"/>
  <c r="BC41" i="1"/>
  <c r="BD41" i="1" s="1"/>
  <c r="BF41" i="1" s="1"/>
  <c r="BX22" i="1" l="1"/>
  <c r="BZ7" i="1"/>
  <c r="BZ8" i="1" s="1"/>
  <c r="BZ9" i="1" s="1"/>
  <c r="BZ10" i="1" s="1"/>
  <c r="BZ11" i="1" s="1"/>
  <c r="BZ12" i="1" s="1"/>
  <c r="BZ13" i="1" s="1"/>
  <c r="BZ14" i="1" s="1"/>
  <c r="BZ15" i="1" s="1"/>
  <c r="BZ16" i="1" s="1"/>
  <c r="BZ17" i="1" s="1"/>
  <c r="BZ18" i="1" s="1"/>
  <c r="BZ19" i="1" s="1"/>
  <c r="BZ20" i="1" s="1"/>
  <c r="BZ21" i="1" s="1"/>
  <c r="BZ22" i="1" s="1"/>
  <c r="BZ23" i="1" s="1"/>
  <c r="BZ24" i="1" s="1"/>
  <c r="BZ25" i="1" s="1"/>
  <c r="BZ26" i="1" s="1"/>
  <c r="BZ27" i="1" s="1"/>
  <c r="BZ28" i="1" s="1"/>
  <c r="BZ29" i="1" s="1"/>
  <c r="BZ30" i="1" s="1"/>
  <c r="BZ31" i="1" s="1"/>
  <c r="BZ32" i="1" s="1"/>
  <c r="BZ33" i="1" s="1"/>
  <c r="BZ34" i="1" s="1"/>
  <c r="BZ35" i="1" s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13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22" i="1"/>
  <c r="BV12" i="1"/>
  <c r="BV13" i="1"/>
  <c r="BV14" i="1"/>
  <c r="BV15" i="1"/>
  <c r="BV16" i="1"/>
  <c r="BV17" i="1"/>
  <c r="BV18" i="1"/>
  <c r="BV19" i="1"/>
  <c r="BV20" i="1"/>
  <c r="BV21" i="1"/>
  <c r="BV11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6" i="1"/>
  <c r="BT7" i="1"/>
  <c r="BT8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6" i="1"/>
  <c r="BS30" i="1"/>
  <c r="BS31" i="1"/>
  <c r="BS32" i="1"/>
  <c r="BS33" i="1"/>
  <c r="BS34" i="1"/>
  <c r="BS35" i="1"/>
  <c r="BS36" i="1"/>
  <c r="BS37" i="1"/>
  <c r="BS29" i="1"/>
  <c r="BS19" i="1"/>
  <c r="BS20" i="1"/>
  <c r="BS21" i="1"/>
  <c r="BS22" i="1"/>
  <c r="BS23" i="1"/>
  <c r="BS24" i="1"/>
  <c r="BS25" i="1"/>
  <c r="BS26" i="1"/>
  <c r="BS27" i="1"/>
  <c r="BS28" i="1"/>
  <c r="BS18" i="1"/>
  <c r="BS7" i="1"/>
  <c r="BS8" i="1"/>
  <c r="BS9" i="1"/>
  <c r="BS10" i="1"/>
  <c r="BS11" i="1"/>
  <c r="BS12" i="1"/>
  <c r="BS13" i="1"/>
  <c r="BS14" i="1"/>
  <c r="BS15" i="1"/>
  <c r="BS16" i="1"/>
  <c r="BS17" i="1"/>
  <c r="BS6" i="1"/>
  <c r="BG7" i="1"/>
  <c r="BG8" i="1" s="1"/>
  <c r="BG9" i="1" s="1"/>
  <c r="BG10" i="1" s="1"/>
  <c r="BG11" i="1" s="1"/>
  <c r="BG12" i="1" s="1"/>
  <c r="BG13" i="1" s="1"/>
  <c r="BG14" i="1" s="1"/>
  <c r="BG15" i="1" s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  <c r="BG37" i="1" s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6" i="1"/>
  <c r="AJ7" i="1"/>
  <c r="AW7" i="1" s="1"/>
  <c r="BC7" i="1" s="1"/>
  <c r="AJ8" i="1"/>
  <c r="AW8" i="1" s="1"/>
  <c r="BC8" i="1" s="1"/>
  <c r="AJ9" i="1"/>
  <c r="AW9" i="1" s="1"/>
  <c r="BC9" i="1" s="1"/>
  <c r="AJ10" i="1"/>
  <c r="AW10" i="1" s="1"/>
  <c r="BC10" i="1" s="1"/>
  <c r="AJ11" i="1"/>
  <c r="AW11" i="1" s="1"/>
  <c r="BC11" i="1" s="1"/>
  <c r="AJ12" i="1"/>
  <c r="AW12" i="1" s="1"/>
  <c r="BC12" i="1" s="1"/>
  <c r="AJ13" i="1"/>
  <c r="AW13" i="1" s="1"/>
  <c r="BC13" i="1" s="1"/>
  <c r="AJ14" i="1"/>
  <c r="AW14" i="1" s="1"/>
  <c r="BC14" i="1" s="1"/>
  <c r="AJ15" i="1"/>
  <c r="AW15" i="1" s="1"/>
  <c r="BC15" i="1" s="1"/>
  <c r="AJ16" i="1"/>
  <c r="AW16" i="1" s="1"/>
  <c r="BC16" i="1" s="1"/>
  <c r="AJ17" i="1"/>
  <c r="AW17" i="1" s="1"/>
  <c r="BC17" i="1" s="1"/>
  <c r="AJ18" i="1"/>
  <c r="AW18" i="1" s="1"/>
  <c r="BC18" i="1" s="1"/>
  <c r="AJ19" i="1"/>
  <c r="AW19" i="1" s="1"/>
  <c r="BC19" i="1" s="1"/>
  <c r="AJ20" i="1"/>
  <c r="AW20" i="1" s="1"/>
  <c r="BC20" i="1" s="1"/>
  <c r="AJ21" i="1"/>
  <c r="AW21" i="1" s="1"/>
  <c r="BC21" i="1" s="1"/>
  <c r="AJ22" i="1"/>
  <c r="AW22" i="1" s="1"/>
  <c r="AJ23" i="1"/>
  <c r="AW23" i="1" s="1"/>
  <c r="BC23" i="1" s="1"/>
  <c r="AJ24" i="1"/>
  <c r="AW24" i="1" s="1"/>
  <c r="BC24" i="1" s="1"/>
  <c r="AJ25" i="1"/>
  <c r="AW25" i="1" s="1"/>
  <c r="BC25" i="1" s="1"/>
  <c r="AJ26" i="1"/>
  <c r="AW26" i="1" s="1"/>
  <c r="BC26" i="1" s="1"/>
  <c r="AJ27" i="1"/>
  <c r="AW27" i="1" s="1"/>
  <c r="BC27" i="1" s="1"/>
  <c r="AJ28" i="1"/>
  <c r="AW28" i="1" s="1"/>
  <c r="BC28" i="1" s="1"/>
  <c r="AJ29" i="1"/>
  <c r="AW29" i="1" s="1"/>
  <c r="BC29" i="1" s="1"/>
  <c r="AJ30" i="1"/>
  <c r="AW30" i="1" s="1"/>
  <c r="BC30" i="1" s="1"/>
  <c r="AJ31" i="1"/>
  <c r="AW31" i="1" s="1"/>
  <c r="AJ32" i="1"/>
  <c r="AW32" i="1" s="1"/>
  <c r="AJ33" i="1"/>
  <c r="AW33" i="1" s="1"/>
  <c r="AJ34" i="1"/>
  <c r="AW34" i="1" s="1"/>
  <c r="AJ35" i="1"/>
  <c r="AJ36" i="1"/>
  <c r="AW36" i="1" s="1"/>
  <c r="AJ37" i="1"/>
  <c r="AW37" i="1" s="1"/>
  <c r="AJ6" i="1"/>
  <c r="AW6" i="1" s="1"/>
  <c r="BC6" i="1" s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Q12" i="1"/>
  <c r="Q17" i="1"/>
  <c r="Q22" i="1"/>
  <c r="Q27" i="1"/>
  <c r="Q32" i="1"/>
  <c r="Q37" i="1"/>
  <c r="Q42" i="1"/>
  <c r="Q7" i="1"/>
  <c r="L42" i="1"/>
  <c r="M38" i="1" s="1"/>
  <c r="Q38" i="1" s="1"/>
  <c r="L37" i="1"/>
  <c r="M33" i="1" s="1"/>
  <c r="L32" i="1"/>
  <c r="M28" i="1" s="1"/>
  <c r="Q28" i="1" s="1"/>
  <c r="L27" i="1"/>
  <c r="M23" i="1" s="1"/>
  <c r="L22" i="1"/>
  <c r="M18" i="1" s="1"/>
  <c r="Q18" i="1" s="1"/>
  <c r="L17" i="1"/>
  <c r="M13" i="1" s="1"/>
  <c r="L12" i="1"/>
  <c r="M8" i="1" s="1"/>
  <c r="Q8" i="1" s="1"/>
  <c r="AE6" i="1" l="1"/>
  <c r="AE36" i="1"/>
  <c r="AE34" i="1"/>
  <c r="AE32" i="1"/>
  <c r="AE30" i="1"/>
  <c r="AE28" i="1"/>
  <c r="AE26" i="1"/>
  <c r="AE24" i="1"/>
  <c r="AE22" i="1"/>
  <c r="AE20" i="1"/>
  <c r="AE18" i="1"/>
  <c r="AE16" i="1"/>
  <c r="AE14" i="1"/>
  <c r="AE12" i="1"/>
  <c r="AE10" i="1"/>
  <c r="AE8" i="1"/>
  <c r="AE37" i="1"/>
  <c r="AE35" i="1"/>
  <c r="AE33" i="1"/>
  <c r="AE31" i="1"/>
  <c r="AE29" i="1"/>
  <c r="AE27" i="1"/>
  <c r="AE25" i="1"/>
  <c r="AE23" i="1"/>
  <c r="AE21" i="1"/>
  <c r="AE19" i="1"/>
  <c r="AE17" i="1"/>
  <c r="AE15" i="1"/>
  <c r="AE13" i="1"/>
  <c r="AE11" i="1"/>
  <c r="AE9" i="1"/>
  <c r="AE7" i="1"/>
  <c r="BJ6" i="1"/>
  <c r="BR6" i="1" s="1"/>
  <c r="BJ36" i="1"/>
  <c r="BR36" i="1" s="1"/>
  <c r="CA36" i="1" s="1"/>
  <c r="BJ34" i="1"/>
  <c r="BR34" i="1" s="1"/>
  <c r="BJ32" i="1"/>
  <c r="BR32" i="1" s="1"/>
  <c r="BJ30" i="1"/>
  <c r="BR30" i="1" s="1"/>
  <c r="BJ28" i="1"/>
  <c r="BR28" i="1" s="1"/>
  <c r="BJ26" i="1"/>
  <c r="BR26" i="1" s="1"/>
  <c r="BJ24" i="1"/>
  <c r="BR24" i="1" s="1"/>
  <c r="BJ22" i="1"/>
  <c r="BR22" i="1" s="1"/>
  <c r="BJ20" i="1"/>
  <c r="BR20" i="1" s="1"/>
  <c r="BJ18" i="1"/>
  <c r="BR18" i="1" s="1"/>
  <c r="BJ16" i="1"/>
  <c r="BR16" i="1" s="1"/>
  <c r="BJ37" i="1"/>
  <c r="BR37" i="1" s="1"/>
  <c r="CA37" i="1" s="1"/>
  <c r="BJ35" i="1"/>
  <c r="BR35" i="1" s="1"/>
  <c r="BJ33" i="1"/>
  <c r="BR33" i="1" s="1"/>
  <c r="BJ31" i="1"/>
  <c r="BR31" i="1" s="1"/>
  <c r="BJ29" i="1"/>
  <c r="BR29" i="1" s="1"/>
  <c r="BJ27" i="1"/>
  <c r="BR27" i="1" s="1"/>
  <c r="BJ25" i="1"/>
  <c r="BR25" i="1" s="1"/>
  <c r="BJ23" i="1"/>
  <c r="BR23" i="1" s="1"/>
  <c r="BJ21" i="1"/>
  <c r="BR21" i="1" s="1"/>
  <c r="BJ19" i="1"/>
  <c r="BR19" i="1" s="1"/>
  <c r="BJ17" i="1"/>
  <c r="BR17" i="1" s="1"/>
  <c r="BJ15" i="1"/>
  <c r="BR15" i="1" s="1"/>
  <c r="BJ13" i="1"/>
  <c r="BR13" i="1" s="1"/>
  <c r="BJ11" i="1"/>
  <c r="BR11" i="1" s="1"/>
  <c r="BJ9" i="1"/>
  <c r="BR9" i="1" s="1"/>
  <c r="BJ7" i="1"/>
  <c r="BR7" i="1" s="1"/>
  <c r="BJ14" i="1"/>
  <c r="BR14" i="1" s="1"/>
  <c r="BJ12" i="1"/>
  <c r="BR12" i="1" s="1"/>
  <c r="BJ10" i="1"/>
  <c r="BR10" i="1" s="1"/>
  <c r="BJ8" i="1"/>
  <c r="BR8" i="1" s="1"/>
  <c r="M24" i="1"/>
  <c r="Q23" i="1"/>
  <c r="M14" i="1"/>
  <c r="Q13" i="1"/>
  <c r="M34" i="1"/>
  <c r="Q33" i="1"/>
  <c r="M9" i="1"/>
  <c r="M19" i="1"/>
  <c r="M29" i="1"/>
  <c r="M39" i="1"/>
  <c r="CA12" i="1" l="1"/>
  <c r="CB12" i="1"/>
  <c r="CC12" i="1" s="1"/>
  <c r="CD12" i="1" s="1"/>
  <c r="CE12" i="1" s="1"/>
  <c r="CF12" i="1" s="1"/>
  <c r="CG12" i="1" s="1"/>
  <c r="CA11" i="1"/>
  <c r="CB11" i="1"/>
  <c r="CC11" i="1" s="1"/>
  <c r="CD11" i="1" s="1"/>
  <c r="CE11" i="1" s="1"/>
  <c r="CF11" i="1" s="1"/>
  <c r="CG11" i="1" s="1"/>
  <c r="CA19" i="1"/>
  <c r="CB19" i="1"/>
  <c r="CC19" i="1" s="1"/>
  <c r="CD19" i="1" s="1"/>
  <c r="CE19" i="1" s="1"/>
  <c r="CF19" i="1" s="1"/>
  <c r="CG19" i="1" s="1"/>
  <c r="CA31" i="1"/>
  <c r="CB31" i="1"/>
  <c r="CC31" i="1" s="1"/>
  <c r="CD31" i="1" s="1"/>
  <c r="CE31" i="1" s="1"/>
  <c r="CF31" i="1" s="1"/>
  <c r="CG31" i="1" s="1"/>
  <c r="CA10" i="1"/>
  <c r="CB10" i="1"/>
  <c r="CC10" i="1" s="1"/>
  <c r="CD10" i="1" s="1"/>
  <c r="CE10" i="1" s="1"/>
  <c r="CF10" i="1" s="1"/>
  <c r="CG10" i="1" s="1"/>
  <c r="CA14" i="1"/>
  <c r="CB14" i="1"/>
  <c r="CC14" i="1" s="1"/>
  <c r="CD14" i="1" s="1"/>
  <c r="CE14" i="1" s="1"/>
  <c r="CF14" i="1" s="1"/>
  <c r="CG14" i="1" s="1"/>
  <c r="CA9" i="1"/>
  <c r="CB9" i="1"/>
  <c r="CC9" i="1" s="1"/>
  <c r="CD9" i="1" s="1"/>
  <c r="CE9" i="1" s="1"/>
  <c r="CF9" i="1" s="1"/>
  <c r="CG9" i="1" s="1"/>
  <c r="CA13" i="1"/>
  <c r="CB13" i="1"/>
  <c r="CC13" i="1" s="1"/>
  <c r="CD13" i="1" s="1"/>
  <c r="CE13" i="1" s="1"/>
  <c r="CF13" i="1" s="1"/>
  <c r="CG13" i="1" s="1"/>
  <c r="CA17" i="1"/>
  <c r="CB17" i="1"/>
  <c r="CC17" i="1" s="1"/>
  <c r="CD17" i="1" s="1"/>
  <c r="CE17" i="1" s="1"/>
  <c r="CF17" i="1" s="1"/>
  <c r="CG17" i="1" s="1"/>
  <c r="CA21" i="1"/>
  <c r="CB21" i="1"/>
  <c r="CC21" i="1" s="1"/>
  <c r="CD21" i="1" s="1"/>
  <c r="CE21" i="1" s="1"/>
  <c r="CF21" i="1" s="1"/>
  <c r="CG21" i="1" s="1"/>
  <c r="CA25" i="1"/>
  <c r="CB25" i="1"/>
  <c r="CC25" i="1" s="1"/>
  <c r="CD25" i="1" s="1"/>
  <c r="CE25" i="1" s="1"/>
  <c r="CF25" i="1" s="1"/>
  <c r="CG25" i="1" s="1"/>
  <c r="CA29" i="1"/>
  <c r="CB29" i="1"/>
  <c r="CC29" i="1" s="1"/>
  <c r="CD29" i="1" s="1"/>
  <c r="CE29" i="1" s="1"/>
  <c r="CF29" i="1" s="1"/>
  <c r="CG29" i="1" s="1"/>
  <c r="CA33" i="1"/>
  <c r="CB33" i="1"/>
  <c r="CC33" i="1" s="1"/>
  <c r="CD33" i="1" s="1"/>
  <c r="CE33" i="1" s="1"/>
  <c r="CF33" i="1" s="1"/>
  <c r="CG33" i="1" s="1"/>
  <c r="CB37" i="1"/>
  <c r="CC37" i="1" s="1"/>
  <c r="CD37" i="1" s="1"/>
  <c r="CE37" i="1" s="1"/>
  <c r="CF37" i="1" s="1"/>
  <c r="CA18" i="1"/>
  <c r="CB18" i="1"/>
  <c r="CC18" i="1" s="1"/>
  <c r="CD18" i="1" s="1"/>
  <c r="CE18" i="1" s="1"/>
  <c r="CF18" i="1" s="1"/>
  <c r="CG18" i="1" s="1"/>
  <c r="CA22" i="1"/>
  <c r="CB22" i="1"/>
  <c r="CC22" i="1" s="1"/>
  <c r="CD22" i="1" s="1"/>
  <c r="CE22" i="1" s="1"/>
  <c r="CF22" i="1" s="1"/>
  <c r="CG22" i="1" s="1"/>
  <c r="CA26" i="1"/>
  <c r="CB26" i="1"/>
  <c r="CC26" i="1" s="1"/>
  <c r="CD26" i="1" s="1"/>
  <c r="CE26" i="1" s="1"/>
  <c r="CF26" i="1" s="1"/>
  <c r="CG26" i="1" s="1"/>
  <c r="CA30" i="1"/>
  <c r="CB30" i="1"/>
  <c r="CC30" i="1" s="1"/>
  <c r="CD30" i="1" s="1"/>
  <c r="CE30" i="1" s="1"/>
  <c r="CF30" i="1" s="1"/>
  <c r="CG30" i="1" s="1"/>
  <c r="CA34" i="1"/>
  <c r="CB34" i="1"/>
  <c r="CC34" i="1" s="1"/>
  <c r="CD34" i="1" s="1"/>
  <c r="CE34" i="1" s="1"/>
  <c r="CF34" i="1" s="1"/>
  <c r="CG34" i="1" s="1"/>
  <c r="CA8" i="1"/>
  <c r="CB8" i="1"/>
  <c r="CC8" i="1" s="1"/>
  <c r="CD8" i="1" s="1"/>
  <c r="CE8" i="1" s="1"/>
  <c r="CF8" i="1" s="1"/>
  <c r="CG8" i="1" s="1"/>
  <c r="CA7" i="1"/>
  <c r="CB7" i="1"/>
  <c r="CC7" i="1" s="1"/>
  <c r="CD7" i="1" s="1"/>
  <c r="CE7" i="1" s="1"/>
  <c r="CF7" i="1" s="1"/>
  <c r="CG7" i="1" s="1"/>
  <c r="CA15" i="1"/>
  <c r="CB15" i="1"/>
  <c r="CC15" i="1" s="1"/>
  <c r="CD15" i="1" s="1"/>
  <c r="CE15" i="1" s="1"/>
  <c r="CF15" i="1" s="1"/>
  <c r="CG15" i="1" s="1"/>
  <c r="CA23" i="1"/>
  <c r="CB23" i="1"/>
  <c r="CC23" i="1" s="1"/>
  <c r="CD23" i="1" s="1"/>
  <c r="CE23" i="1" s="1"/>
  <c r="CF23" i="1" s="1"/>
  <c r="CG23" i="1" s="1"/>
  <c r="CA27" i="1"/>
  <c r="CB27" i="1"/>
  <c r="CC27" i="1" s="1"/>
  <c r="CD27" i="1" s="1"/>
  <c r="CE27" i="1" s="1"/>
  <c r="CF27" i="1" s="1"/>
  <c r="CG27" i="1" s="1"/>
  <c r="CA35" i="1"/>
  <c r="CB35" i="1"/>
  <c r="CC35" i="1" s="1"/>
  <c r="CD35" i="1" s="1"/>
  <c r="CE35" i="1" s="1"/>
  <c r="CF35" i="1" s="1"/>
  <c r="CG35" i="1" s="1"/>
  <c r="CA16" i="1"/>
  <c r="CB16" i="1"/>
  <c r="CC16" i="1" s="1"/>
  <c r="CD16" i="1" s="1"/>
  <c r="CE16" i="1" s="1"/>
  <c r="CF16" i="1" s="1"/>
  <c r="CG16" i="1" s="1"/>
  <c r="CA20" i="1"/>
  <c r="CB20" i="1"/>
  <c r="CC20" i="1" s="1"/>
  <c r="CD20" i="1" s="1"/>
  <c r="CE20" i="1" s="1"/>
  <c r="CF20" i="1" s="1"/>
  <c r="CG20" i="1" s="1"/>
  <c r="CA24" i="1"/>
  <c r="CB24" i="1"/>
  <c r="CC24" i="1" s="1"/>
  <c r="CD24" i="1" s="1"/>
  <c r="CE24" i="1" s="1"/>
  <c r="CF24" i="1" s="1"/>
  <c r="CG24" i="1" s="1"/>
  <c r="CA28" i="1"/>
  <c r="CB28" i="1"/>
  <c r="CC28" i="1" s="1"/>
  <c r="CD28" i="1" s="1"/>
  <c r="CE28" i="1" s="1"/>
  <c r="CF28" i="1" s="1"/>
  <c r="CG28" i="1" s="1"/>
  <c r="CA32" i="1"/>
  <c r="CB32" i="1"/>
  <c r="CC32" i="1" s="1"/>
  <c r="CD32" i="1" s="1"/>
  <c r="CE32" i="1" s="1"/>
  <c r="CF32" i="1" s="1"/>
  <c r="CG32" i="1" s="1"/>
  <c r="CB36" i="1"/>
  <c r="CC36" i="1" s="1"/>
  <c r="CD36" i="1" s="1"/>
  <c r="CE36" i="1" s="1"/>
  <c r="CF36" i="1" s="1"/>
  <c r="CG36" i="1" s="1"/>
  <c r="CA6" i="1"/>
  <c r="CB6" i="1"/>
  <c r="CC6" i="1" s="1"/>
  <c r="CD6" i="1" s="1"/>
  <c r="CE6" i="1" s="1"/>
  <c r="CF6" i="1" s="1"/>
  <c r="CG6" i="1" s="1"/>
  <c r="M40" i="1"/>
  <c r="Q39" i="1"/>
  <c r="M20" i="1"/>
  <c r="Q19" i="1"/>
  <c r="M30" i="1"/>
  <c r="Q29" i="1"/>
  <c r="M10" i="1"/>
  <c r="Q9" i="1"/>
  <c r="M35" i="1"/>
  <c r="Q34" i="1"/>
  <c r="M15" i="1"/>
  <c r="Q14" i="1"/>
  <c r="M25" i="1"/>
  <c r="Q24" i="1"/>
  <c r="F7" i="1"/>
  <c r="F12" i="1"/>
  <c r="F17" i="1"/>
  <c r="F22" i="1"/>
  <c r="F6" i="1"/>
  <c r="U6" i="1" s="1"/>
  <c r="E22" i="1"/>
  <c r="E17" i="1"/>
  <c r="E12" i="1"/>
  <c r="E20" i="1"/>
  <c r="D18" i="1" s="1"/>
  <c r="D19" i="1" s="1"/>
  <c r="D20" i="1" s="1"/>
  <c r="D21" i="1" s="1"/>
  <c r="E15" i="1"/>
  <c r="D13" i="1" s="1"/>
  <c r="D14" i="1" s="1"/>
  <c r="D15" i="1" s="1"/>
  <c r="D16" i="1" s="1"/>
  <c r="E10" i="1"/>
  <c r="D8" i="1" s="1"/>
  <c r="D9" i="1" s="1"/>
  <c r="D10" i="1" s="1"/>
  <c r="D11" i="1" s="1"/>
  <c r="C20" i="1"/>
  <c r="B18" i="1" s="1"/>
  <c r="B19" i="1" s="1"/>
  <c r="B20" i="1" s="1"/>
  <c r="B21" i="1" s="1"/>
  <c r="C15" i="1"/>
  <c r="B13" i="1" s="1"/>
  <c r="B14" i="1" s="1"/>
  <c r="B15" i="1" s="1"/>
  <c r="B16" i="1" s="1"/>
  <c r="C10" i="1"/>
  <c r="B8" i="1" s="1"/>
  <c r="B9" i="1" s="1"/>
  <c r="B10" i="1" s="1"/>
  <c r="B11" i="1" s="1"/>
  <c r="C7" i="1"/>
  <c r="C12" i="1"/>
  <c r="C17" i="1"/>
  <c r="C22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G6" i="1" l="1"/>
  <c r="AC6" i="1" s="1"/>
  <c r="AZ6" i="1"/>
  <c r="BK6" i="1" s="1"/>
  <c r="BL6" i="1" s="1"/>
  <c r="BM6" i="1" s="1"/>
  <c r="BN6" i="1" s="1"/>
  <c r="BO6" i="1" s="1"/>
  <c r="BP6" i="1" s="1"/>
  <c r="BD6" i="1"/>
  <c r="V6" i="1"/>
  <c r="F23" i="1"/>
  <c r="U22" i="1"/>
  <c r="AZ22" i="1" s="1"/>
  <c r="BK22" i="1" s="1"/>
  <c r="BL22" i="1" s="1"/>
  <c r="BM22" i="1" s="1"/>
  <c r="BN22" i="1" s="1"/>
  <c r="BO22" i="1" s="1"/>
  <c r="BP22" i="1" s="1"/>
  <c r="U12" i="1"/>
  <c r="AZ12" i="1" s="1"/>
  <c r="BK12" i="1" s="1"/>
  <c r="BL12" i="1" s="1"/>
  <c r="BM12" i="1" s="1"/>
  <c r="BN12" i="1" s="1"/>
  <c r="BO12" i="1" s="1"/>
  <c r="BP12" i="1" s="1"/>
  <c r="U17" i="1"/>
  <c r="AZ17" i="1" s="1"/>
  <c r="BK17" i="1" s="1"/>
  <c r="BL17" i="1" s="1"/>
  <c r="BM17" i="1" s="1"/>
  <c r="BN17" i="1" s="1"/>
  <c r="BO17" i="1" s="1"/>
  <c r="BP17" i="1" s="1"/>
  <c r="U7" i="1"/>
  <c r="AZ7" i="1" s="1"/>
  <c r="BK7" i="1" s="1"/>
  <c r="BL7" i="1" s="1"/>
  <c r="BM7" i="1" s="1"/>
  <c r="BN7" i="1" s="1"/>
  <c r="BO7" i="1" s="1"/>
  <c r="BP7" i="1" s="1"/>
  <c r="G7" i="1"/>
  <c r="M26" i="1"/>
  <c r="Q26" i="1" s="1"/>
  <c r="Q25" i="1"/>
  <c r="M16" i="1"/>
  <c r="Q16" i="1" s="1"/>
  <c r="Q15" i="1"/>
  <c r="M36" i="1"/>
  <c r="Q36" i="1" s="1"/>
  <c r="Q35" i="1"/>
  <c r="M11" i="1"/>
  <c r="Q11" i="1" s="1"/>
  <c r="Q10" i="1"/>
  <c r="M31" i="1"/>
  <c r="Q31" i="1" s="1"/>
  <c r="Q30" i="1"/>
  <c r="M21" i="1"/>
  <c r="Q21" i="1" s="1"/>
  <c r="Q20" i="1"/>
  <c r="M41" i="1"/>
  <c r="Q41" i="1" s="1"/>
  <c r="Q40" i="1"/>
  <c r="F20" i="1"/>
  <c r="F18" i="1"/>
  <c r="F16" i="1"/>
  <c r="F14" i="1"/>
  <c r="F10" i="1"/>
  <c r="F8" i="1"/>
  <c r="F21" i="1"/>
  <c r="F19" i="1"/>
  <c r="F15" i="1"/>
  <c r="F13" i="1"/>
  <c r="F11" i="1"/>
  <c r="F9" i="1"/>
  <c r="AX6" i="1" l="1"/>
  <c r="BF6" i="1"/>
  <c r="V7" i="1"/>
  <c r="AG7" i="1"/>
  <c r="V12" i="1"/>
  <c r="AG12" i="1"/>
  <c r="V17" i="1"/>
  <c r="AG17" i="1"/>
  <c r="V22" i="1"/>
  <c r="AG22" i="1"/>
  <c r="U11" i="1"/>
  <c r="AZ11" i="1" s="1"/>
  <c r="BK11" i="1" s="1"/>
  <c r="BL11" i="1" s="1"/>
  <c r="BM11" i="1" s="1"/>
  <c r="BN11" i="1" s="1"/>
  <c r="BO11" i="1" s="1"/>
  <c r="BP11" i="1" s="1"/>
  <c r="G11" i="1"/>
  <c r="U21" i="1"/>
  <c r="AZ21" i="1" s="1"/>
  <c r="BK21" i="1" s="1"/>
  <c r="BL21" i="1" s="1"/>
  <c r="BM21" i="1" s="1"/>
  <c r="BN21" i="1" s="1"/>
  <c r="BO21" i="1" s="1"/>
  <c r="BP21" i="1" s="1"/>
  <c r="G21" i="1"/>
  <c r="U20" i="1"/>
  <c r="AZ20" i="1" s="1"/>
  <c r="BK20" i="1" s="1"/>
  <c r="BL20" i="1" s="1"/>
  <c r="BM20" i="1" s="1"/>
  <c r="BN20" i="1" s="1"/>
  <c r="BO20" i="1" s="1"/>
  <c r="BP20" i="1" s="1"/>
  <c r="G20" i="1"/>
  <c r="U15" i="1"/>
  <c r="AZ15" i="1" s="1"/>
  <c r="BK15" i="1" s="1"/>
  <c r="BL15" i="1" s="1"/>
  <c r="BM15" i="1" s="1"/>
  <c r="BN15" i="1" s="1"/>
  <c r="BO15" i="1" s="1"/>
  <c r="BP15" i="1" s="1"/>
  <c r="G15" i="1"/>
  <c r="U10" i="1"/>
  <c r="AZ10" i="1" s="1"/>
  <c r="BK10" i="1" s="1"/>
  <c r="BL10" i="1" s="1"/>
  <c r="BM10" i="1" s="1"/>
  <c r="BN10" i="1" s="1"/>
  <c r="BO10" i="1" s="1"/>
  <c r="BP10" i="1" s="1"/>
  <c r="G10" i="1"/>
  <c r="U16" i="1"/>
  <c r="AZ16" i="1" s="1"/>
  <c r="BK16" i="1" s="1"/>
  <c r="BL16" i="1" s="1"/>
  <c r="BM16" i="1" s="1"/>
  <c r="BN16" i="1" s="1"/>
  <c r="BO16" i="1" s="1"/>
  <c r="BP16" i="1" s="1"/>
  <c r="G16" i="1"/>
  <c r="U9" i="1"/>
  <c r="AZ9" i="1" s="1"/>
  <c r="BK9" i="1" s="1"/>
  <c r="BL9" i="1" s="1"/>
  <c r="BM9" i="1" s="1"/>
  <c r="BN9" i="1" s="1"/>
  <c r="BO9" i="1" s="1"/>
  <c r="BP9" i="1" s="1"/>
  <c r="G9" i="1"/>
  <c r="U13" i="1"/>
  <c r="AZ13" i="1" s="1"/>
  <c r="BK13" i="1" s="1"/>
  <c r="BL13" i="1" s="1"/>
  <c r="BM13" i="1" s="1"/>
  <c r="BN13" i="1" s="1"/>
  <c r="BO13" i="1" s="1"/>
  <c r="BP13" i="1" s="1"/>
  <c r="G13" i="1"/>
  <c r="U19" i="1"/>
  <c r="AZ19" i="1" s="1"/>
  <c r="BK19" i="1" s="1"/>
  <c r="BL19" i="1" s="1"/>
  <c r="BM19" i="1" s="1"/>
  <c r="BN19" i="1" s="1"/>
  <c r="BO19" i="1" s="1"/>
  <c r="BP19" i="1" s="1"/>
  <c r="G19" i="1"/>
  <c r="U8" i="1"/>
  <c r="AZ8" i="1" s="1"/>
  <c r="BK8" i="1" s="1"/>
  <c r="BL8" i="1" s="1"/>
  <c r="BM8" i="1" s="1"/>
  <c r="BN8" i="1" s="1"/>
  <c r="BO8" i="1" s="1"/>
  <c r="BP8" i="1" s="1"/>
  <c r="G8" i="1"/>
  <c r="U14" i="1"/>
  <c r="AZ14" i="1" s="1"/>
  <c r="BK14" i="1" s="1"/>
  <c r="BL14" i="1" s="1"/>
  <c r="BM14" i="1" s="1"/>
  <c r="BN14" i="1" s="1"/>
  <c r="BO14" i="1" s="1"/>
  <c r="BP14" i="1" s="1"/>
  <c r="G14" i="1"/>
  <c r="U18" i="1"/>
  <c r="AZ18" i="1" s="1"/>
  <c r="BK18" i="1" s="1"/>
  <c r="BL18" i="1" s="1"/>
  <c r="BM18" i="1" s="1"/>
  <c r="BN18" i="1" s="1"/>
  <c r="BO18" i="1" s="1"/>
  <c r="BP18" i="1" s="1"/>
  <c r="G18" i="1"/>
  <c r="G17" i="1"/>
  <c r="G12" i="1"/>
  <c r="G22" i="1"/>
  <c r="F24" i="1"/>
  <c r="U23" i="1"/>
  <c r="AZ23" i="1" s="1"/>
  <c r="BK23" i="1" s="1"/>
  <c r="BL23" i="1" s="1"/>
  <c r="BM23" i="1" s="1"/>
  <c r="BN23" i="1" s="1"/>
  <c r="BO23" i="1" s="1"/>
  <c r="BP23" i="1" s="1"/>
  <c r="AX17" i="1" l="1"/>
  <c r="BD17" i="1"/>
  <c r="AC17" i="1"/>
  <c r="AX12" i="1"/>
  <c r="BD12" i="1"/>
  <c r="AC12" i="1"/>
  <c r="AX7" i="1"/>
  <c r="AC7" i="1"/>
  <c r="BD7" i="1"/>
  <c r="AX22" i="1"/>
  <c r="BD22" i="1"/>
  <c r="AC22" i="1"/>
  <c r="V18" i="1"/>
  <c r="AG18" i="1"/>
  <c r="V8" i="1"/>
  <c r="AG8" i="1"/>
  <c r="V13" i="1"/>
  <c r="AG13" i="1"/>
  <c r="V9" i="1"/>
  <c r="AG9" i="1"/>
  <c r="V10" i="1"/>
  <c r="AG10" i="1"/>
  <c r="V15" i="1"/>
  <c r="AG15" i="1"/>
  <c r="V21" i="1"/>
  <c r="AG21" i="1"/>
  <c r="V23" i="1"/>
  <c r="AG23" i="1"/>
  <c r="V14" i="1"/>
  <c r="AG14" i="1"/>
  <c r="V19" i="1"/>
  <c r="AG19" i="1"/>
  <c r="V16" i="1"/>
  <c r="AG16" i="1"/>
  <c r="V20" i="1"/>
  <c r="AG20" i="1"/>
  <c r="V11" i="1"/>
  <c r="AG11" i="1"/>
  <c r="F25" i="1"/>
  <c r="U24" i="1"/>
  <c r="AZ24" i="1" s="1"/>
  <c r="BK24" i="1" s="1"/>
  <c r="BL24" i="1" s="1"/>
  <c r="BM24" i="1" s="1"/>
  <c r="BN24" i="1" s="1"/>
  <c r="BO24" i="1" s="1"/>
  <c r="BP24" i="1" s="1"/>
  <c r="BF17" i="1" l="1"/>
  <c r="AX11" i="1"/>
  <c r="AC11" i="1"/>
  <c r="BD11" i="1"/>
  <c r="AX20" i="1"/>
  <c r="BD20" i="1"/>
  <c r="AC20" i="1"/>
  <c r="AX16" i="1"/>
  <c r="BD16" i="1"/>
  <c r="AC16" i="1"/>
  <c r="AX19" i="1"/>
  <c r="AC19" i="1"/>
  <c r="BD19" i="1"/>
  <c r="AX14" i="1"/>
  <c r="BD14" i="1"/>
  <c r="AC14" i="1"/>
  <c r="AX23" i="1"/>
  <c r="AC23" i="1"/>
  <c r="BD23" i="1"/>
  <c r="AX21" i="1"/>
  <c r="BD21" i="1"/>
  <c r="AC21" i="1"/>
  <c r="AX15" i="1"/>
  <c r="AC15" i="1"/>
  <c r="BD15" i="1"/>
  <c r="AX10" i="1"/>
  <c r="BD10" i="1"/>
  <c r="AC10" i="1"/>
  <c r="AX9" i="1"/>
  <c r="BD9" i="1"/>
  <c r="AC9" i="1"/>
  <c r="AX13" i="1"/>
  <c r="BD13" i="1"/>
  <c r="AC13" i="1"/>
  <c r="AX8" i="1"/>
  <c r="BD8" i="1"/>
  <c r="AC8" i="1"/>
  <c r="AX18" i="1"/>
  <c r="BD18" i="1"/>
  <c r="AC18" i="1"/>
  <c r="BF22" i="1"/>
  <c r="BF7" i="1"/>
  <c r="BF12" i="1"/>
  <c r="V24" i="1"/>
  <c r="AG24" i="1"/>
  <c r="F26" i="1"/>
  <c r="U25" i="1"/>
  <c r="AZ25" i="1" s="1"/>
  <c r="BK25" i="1" s="1"/>
  <c r="BL25" i="1" s="1"/>
  <c r="BM25" i="1" s="1"/>
  <c r="BN25" i="1" s="1"/>
  <c r="BO25" i="1" s="1"/>
  <c r="BP25" i="1" s="1"/>
  <c r="BF18" i="1" l="1"/>
  <c r="BF13" i="1"/>
  <c r="BF10" i="1"/>
  <c r="BF15" i="1"/>
  <c r="BF21" i="1"/>
  <c r="BF23" i="1"/>
  <c r="BF14" i="1"/>
  <c r="BF19" i="1"/>
  <c r="BF16" i="1"/>
  <c r="AX24" i="1"/>
  <c r="BD24" i="1"/>
  <c r="AC24" i="1"/>
  <c r="BF8" i="1"/>
  <c r="BF9" i="1"/>
  <c r="BF20" i="1"/>
  <c r="BF11" i="1"/>
  <c r="V25" i="1"/>
  <c r="AG25" i="1"/>
  <c r="U26" i="1"/>
  <c r="AZ26" i="1" s="1"/>
  <c r="BK26" i="1" s="1"/>
  <c r="BL26" i="1" s="1"/>
  <c r="BM26" i="1" s="1"/>
  <c r="BN26" i="1" s="1"/>
  <c r="BO26" i="1" s="1"/>
  <c r="BP26" i="1" s="1"/>
  <c r="F27" i="1"/>
  <c r="BF24" i="1" l="1"/>
  <c r="AX25" i="1"/>
  <c r="BD25" i="1"/>
  <c r="AC25" i="1"/>
  <c r="V26" i="1"/>
  <c r="AG26" i="1"/>
  <c r="F28" i="1"/>
  <c r="U27" i="1"/>
  <c r="AZ27" i="1" s="1"/>
  <c r="BK27" i="1" s="1"/>
  <c r="BL27" i="1" s="1"/>
  <c r="BM27" i="1" s="1"/>
  <c r="BN27" i="1" s="1"/>
  <c r="BO27" i="1" s="1"/>
  <c r="BP27" i="1" s="1"/>
  <c r="BF25" i="1" l="1"/>
  <c r="AX26" i="1"/>
  <c r="BD26" i="1"/>
  <c r="AC26" i="1"/>
  <c r="V27" i="1"/>
  <c r="AG27" i="1"/>
  <c r="U28" i="1"/>
  <c r="AZ28" i="1" s="1"/>
  <c r="BK28" i="1" s="1"/>
  <c r="BL28" i="1" s="1"/>
  <c r="BM28" i="1" s="1"/>
  <c r="BN28" i="1" s="1"/>
  <c r="BO28" i="1" s="1"/>
  <c r="BP28" i="1" s="1"/>
  <c r="F29" i="1"/>
  <c r="BF26" i="1" l="1"/>
  <c r="AX27" i="1"/>
  <c r="AC27" i="1"/>
  <c r="BD27" i="1"/>
  <c r="V28" i="1"/>
  <c r="AG28" i="1"/>
  <c r="U29" i="1"/>
  <c r="AZ29" i="1" s="1"/>
  <c r="BK29" i="1" s="1"/>
  <c r="BL29" i="1" s="1"/>
  <c r="BM29" i="1" s="1"/>
  <c r="BN29" i="1" s="1"/>
  <c r="BO29" i="1" s="1"/>
  <c r="BP29" i="1" s="1"/>
  <c r="F30" i="1"/>
  <c r="AX28" i="1" l="1"/>
  <c r="BD28" i="1"/>
  <c r="AC28" i="1"/>
  <c r="BF27" i="1"/>
  <c r="V29" i="1"/>
  <c r="AG29" i="1"/>
  <c r="F31" i="1"/>
  <c r="U30" i="1"/>
  <c r="AZ30" i="1" s="1"/>
  <c r="BK30" i="1" s="1"/>
  <c r="BL30" i="1" s="1"/>
  <c r="BM30" i="1" s="1"/>
  <c r="BN30" i="1" s="1"/>
  <c r="BO30" i="1" s="1"/>
  <c r="BP30" i="1" s="1"/>
  <c r="BF28" i="1" l="1"/>
  <c r="AX29" i="1"/>
  <c r="BD29" i="1"/>
  <c r="AC29" i="1"/>
  <c r="V30" i="1"/>
  <c r="AG30" i="1"/>
  <c r="U31" i="1"/>
  <c r="AZ31" i="1" s="1"/>
  <c r="BK31" i="1" s="1"/>
  <c r="BL31" i="1" s="1"/>
  <c r="BM31" i="1" s="1"/>
  <c r="BN31" i="1" s="1"/>
  <c r="BO31" i="1" s="1"/>
  <c r="BP31" i="1" s="1"/>
  <c r="F32" i="1"/>
  <c r="BF29" i="1" l="1"/>
  <c r="AX30" i="1"/>
  <c r="BD30" i="1"/>
  <c r="AC30" i="1"/>
  <c r="V31" i="1"/>
  <c r="AG31" i="1"/>
  <c r="U32" i="1"/>
  <c r="AZ32" i="1" s="1"/>
  <c r="BK32" i="1" s="1"/>
  <c r="BL32" i="1" s="1"/>
  <c r="BM32" i="1" s="1"/>
  <c r="BN32" i="1" s="1"/>
  <c r="BO32" i="1" s="1"/>
  <c r="BP32" i="1" s="1"/>
  <c r="F33" i="1"/>
  <c r="BF30" i="1" l="1"/>
  <c r="AX31" i="1"/>
  <c r="BC31" i="1"/>
  <c r="BD31" i="1" s="1"/>
  <c r="AC31" i="1"/>
  <c r="V32" i="1"/>
  <c r="AG32" i="1"/>
  <c r="F34" i="1"/>
  <c r="U33" i="1"/>
  <c r="AZ33" i="1" s="1"/>
  <c r="BK33" i="1" s="1"/>
  <c r="BL33" i="1" s="1"/>
  <c r="BM33" i="1" s="1"/>
  <c r="BN33" i="1" s="1"/>
  <c r="BO33" i="1" s="1"/>
  <c r="BP33" i="1" s="1"/>
  <c r="BF31" i="1" l="1"/>
  <c r="AX32" i="1"/>
  <c r="BC32" i="1"/>
  <c r="BD32" i="1" s="1"/>
  <c r="AC32" i="1"/>
  <c r="V33" i="1"/>
  <c r="AG33" i="1"/>
  <c r="U34" i="1"/>
  <c r="AZ34" i="1" s="1"/>
  <c r="BK34" i="1" s="1"/>
  <c r="BL34" i="1" s="1"/>
  <c r="BM34" i="1" s="1"/>
  <c r="BN34" i="1" s="1"/>
  <c r="BO34" i="1" s="1"/>
  <c r="BP34" i="1" s="1"/>
  <c r="F35" i="1"/>
  <c r="BF32" i="1" l="1"/>
  <c r="AX33" i="1"/>
  <c r="BC33" i="1"/>
  <c r="BD33" i="1" s="1"/>
  <c r="AC33" i="1"/>
  <c r="V34" i="1"/>
  <c r="AG34" i="1"/>
  <c r="AC34" i="1" s="1"/>
  <c r="U35" i="1"/>
  <c r="AZ35" i="1" s="1"/>
  <c r="BK35" i="1" s="1"/>
  <c r="BL35" i="1" s="1"/>
  <c r="BM35" i="1" s="1"/>
  <c r="BN35" i="1" s="1"/>
  <c r="BO35" i="1" s="1"/>
  <c r="BP35" i="1" s="1"/>
  <c r="F36" i="1"/>
  <c r="BF33" i="1" l="1"/>
  <c r="AX34" i="1"/>
  <c r="BC34" i="1"/>
  <c r="BD34" i="1" s="1"/>
  <c r="V35" i="1"/>
  <c r="AG35" i="1"/>
  <c r="U36" i="1"/>
  <c r="AZ36" i="1" s="1"/>
  <c r="BK36" i="1" s="1"/>
  <c r="BL36" i="1" s="1"/>
  <c r="BM36" i="1" s="1"/>
  <c r="BN36" i="1" s="1"/>
  <c r="BO36" i="1" s="1"/>
  <c r="BP36" i="1" s="1"/>
  <c r="U37" i="1"/>
  <c r="AZ37" i="1" s="1"/>
  <c r="BK37" i="1" s="1"/>
  <c r="BL37" i="1" s="1"/>
  <c r="BM37" i="1" s="1"/>
  <c r="BN37" i="1" s="1"/>
  <c r="BO37" i="1" s="1"/>
  <c r="BF34" i="1" l="1"/>
  <c r="AX35" i="1"/>
  <c r="BC35" i="1"/>
  <c r="BD35" i="1" s="1"/>
  <c r="AC35" i="1"/>
  <c r="V36" i="1"/>
  <c r="AG36" i="1"/>
  <c r="V37" i="1"/>
  <c r="AG37" i="1"/>
  <c r="AC37" i="1" s="1"/>
  <c r="BF35" i="1" l="1"/>
  <c r="AX37" i="1"/>
  <c r="AX36" i="1"/>
  <c r="AC36" i="1"/>
  <c r="BC36" i="1" l="1"/>
  <c r="BD36" i="1" s="1"/>
  <c r="BF36" i="1" s="1"/>
  <c r="BC37" i="1" l="1"/>
  <c r="BD37" i="1" s="1"/>
  <c r="BF37" i="1" s="1"/>
  <c r="BB38" i="1"/>
  <c r="BX37" i="1"/>
  <c r="CG37" i="1" s="1"/>
  <c r="BP37" i="1"/>
  <c r="BC38" i="1" l="1"/>
  <c r="BD38" i="1" s="1"/>
  <c r="BF38" i="1" s="1"/>
  <c r="BX38" i="1"/>
  <c r="CG38" i="1" s="1"/>
  <c r="BP38" i="1"/>
  <c r="BX39" i="1" l="1"/>
  <c r="CG39" i="1" s="1"/>
  <c r="BC39" i="1"/>
  <c r="BD39" i="1" s="1"/>
  <c r="BF39" i="1" s="1"/>
  <c r="BP39" i="1"/>
  <c r="BC42" i="1" l="1"/>
  <c r="BD42" i="1" s="1"/>
  <c r="BF42" i="1" s="1"/>
  <c r="BX42" i="1"/>
  <c r="CG42" i="1" s="1"/>
  <c r="BP42" i="1"/>
</calcChain>
</file>

<file path=xl/sharedStrings.xml><?xml version="1.0" encoding="utf-8"?>
<sst xmlns="http://schemas.openxmlformats.org/spreadsheetml/2006/main" count="101" uniqueCount="72">
  <si>
    <t>Calculation of emissions from the power sector: 2015 - 2040</t>
  </si>
  <si>
    <t>Year</t>
  </si>
  <si>
    <t>MEPU</t>
  </si>
  <si>
    <t>Projected power generation, GWh.</t>
  </si>
  <si>
    <t>Scenario EE</t>
  </si>
  <si>
    <t>BAU</t>
  </si>
  <si>
    <t>System Dynamics Model</t>
  </si>
  <si>
    <t>GDP Growth Rates</t>
  </si>
  <si>
    <t>Endo</t>
  </si>
  <si>
    <t>EE</t>
  </si>
  <si>
    <t>BAU-EE</t>
  </si>
  <si>
    <t>Demand</t>
  </si>
  <si>
    <t>Generated</t>
  </si>
  <si>
    <t>2050 Pathways calculator</t>
  </si>
  <si>
    <t xml:space="preserve">Thermal </t>
  </si>
  <si>
    <t>Hydro</t>
  </si>
  <si>
    <t>LFG</t>
  </si>
  <si>
    <t>PV</t>
  </si>
  <si>
    <t>Total</t>
  </si>
  <si>
    <t>Grid emission factor, combined margin</t>
  </si>
  <si>
    <t>CP1</t>
  </si>
  <si>
    <t>CP2</t>
  </si>
  <si>
    <t>CP3</t>
  </si>
  <si>
    <t>wind/PV</t>
  </si>
  <si>
    <t>other</t>
  </si>
  <si>
    <t>Data for modelling, GWh</t>
  </si>
  <si>
    <t>EE/BAU%</t>
  </si>
  <si>
    <t>Project to grid to 2030</t>
  </si>
  <si>
    <t>Wind</t>
  </si>
  <si>
    <t>Aerowatt</t>
  </si>
  <si>
    <t>P. Sophie</t>
  </si>
  <si>
    <t>Solar PV</t>
  </si>
  <si>
    <t>5X2MW</t>
  </si>
  <si>
    <t>15MW</t>
  </si>
  <si>
    <t>1-9MW</t>
  </si>
  <si>
    <t>WTE</t>
  </si>
  <si>
    <t>Bagasse</t>
  </si>
  <si>
    <t>RE</t>
  </si>
  <si>
    <t>RE/BAU</t>
  </si>
  <si>
    <t>%</t>
  </si>
  <si>
    <t>Additional RE, ARE</t>
  </si>
  <si>
    <t>Incre</t>
  </si>
  <si>
    <t>%total</t>
  </si>
  <si>
    <t>Existing RE, GWh</t>
  </si>
  <si>
    <t>bagasse</t>
  </si>
  <si>
    <t>Total RE</t>
  </si>
  <si>
    <t>(%)</t>
  </si>
  <si>
    <t>BAU-Existing RE</t>
  </si>
  <si>
    <t>(Actual GHG baseline)</t>
  </si>
  <si>
    <t>AB</t>
  </si>
  <si>
    <t>AB-EE</t>
  </si>
  <si>
    <t>Scenario</t>
  </si>
  <si>
    <t>(ABE)</t>
  </si>
  <si>
    <t>ABE-Wind</t>
  </si>
  <si>
    <t>(ABEW)</t>
  </si>
  <si>
    <t>ABEW-PV</t>
  </si>
  <si>
    <t>ABEWPV</t>
  </si>
  <si>
    <t>(ABEWPV)</t>
  </si>
  <si>
    <t>ABEWPV-WTE</t>
  </si>
  <si>
    <t>ABE2</t>
  </si>
  <si>
    <t>ABE2-BAG</t>
  </si>
  <si>
    <t>ABE3</t>
  </si>
  <si>
    <t>ABE4</t>
  </si>
  <si>
    <t>ABE3-ARE</t>
  </si>
  <si>
    <t>BAG</t>
  </si>
  <si>
    <t>ARE</t>
  </si>
  <si>
    <t>ABE</t>
  </si>
  <si>
    <t>ABEW</t>
  </si>
  <si>
    <t>Calculating separate emission reductions, GgCO2e</t>
  </si>
  <si>
    <t>Equivalent in the form of wedges, GgCO2e</t>
  </si>
  <si>
    <t>Supply</t>
  </si>
  <si>
    <t>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</si>
</sst>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3" fontId="1" fillId="0" borderId="0" xfId="0" applyNumberFormat="1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1" fillId="0" borderId="0" xfId="0" applyFon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/>
    <xf numFmtId="164" fontId="0" fillId="0" borderId="0" xfId="0" applyNumberFormat="1" applyFill="1" applyAlignment="1">
      <alignment horizontal="center"/>
    </xf>
    <xf numFmtId="9" fontId="0" fillId="0" borderId="0" xfId="0" applyNumberFormat="1"/>
    <xf numFmtId="3" fontId="1" fillId="3" borderId="0" xfId="0" applyNumberFormat="1" applyFon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5" borderId="0" xfId="0" applyNumberFormat="1" applyFill="1"/>
    <xf numFmtId="164" fontId="0" fillId="6" borderId="0" xfId="0" applyNumberFormat="1" applyFill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1" fillId="5" borderId="0" xfId="0" applyFon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BAU</c:v>
          </c:tx>
          <c:marker>
            <c:symbol val="none"/>
          </c:marker>
          <c:xVal>
            <c:numRef>
              <c:f>Sheet1!$BZ$6:$BZ$42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Sheet1!$CA$6:$CA$42</c:f>
              <c:numCache>
                <c:formatCode>General</c:formatCode>
                <c:ptCount val="37"/>
                <c:pt idx="0">
                  <c:v>2267.4366999999997</c:v>
                </c:pt>
                <c:pt idx="1">
                  <c:v>2382.4025999999999</c:v>
                </c:pt>
                <c:pt idx="2">
                  <c:v>2515.7244000000001</c:v>
                </c:pt>
                <c:pt idx="3">
                  <c:v>2651.9445000000001</c:v>
                </c:pt>
                <c:pt idx="4">
                  <c:v>2770.7747999999997</c:v>
                </c:pt>
                <c:pt idx="5">
                  <c:v>2886.7067999999999</c:v>
                </c:pt>
                <c:pt idx="6">
                  <c:v>3003.6048999999998</c:v>
                </c:pt>
                <c:pt idx="7">
                  <c:v>3093.4521999999997</c:v>
                </c:pt>
                <c:pt idx="8">
                  <c:v>3183.2995000000001</c:v>
                </c:pt>
                <c:pt idx="9">
                  <c:v>3275.0789999999997</c:v>
                </c:pt>
                <c:pt idx="10">
                  <c:v>3370.7228999999998</c:v>
                </c:pt>
                <c:pt idx="11">
                  <c:v>3470.2311999999997</c:v>
                </c:pt>
                <c:pt idx="12">
                  <c:v>3568.7734</c:v>
                </c:pt>
                <c:pt idx="13">
                  <c:v>3640.2647999999999</c:v>
                </c:pt>
                <c:pt idx="14">
                  <c:v>3706.9256999999998</c:v>
                </c:pt>
                <c:pt idx="15">
                  <c:v>3772.6205</c:v>
                </c:pt>
                <c:pt idx="16">
                  <c:v>3838.3152999999998</c:v>
                </c:pt>
                <c:pt idx="17">
                  <c:v>3904.0101</c:v>
                </c:pt>
                <c:pt idx="18">
                  <c:v>3971.6370999999999</c:v>
                </c:pt>
                <c:pt idx="19">
                  <c:v>4039.2640999999999</c:v>
                </c:pt>
                <c:pt idx="20">
                  <c:v>4108.8233</c:v>
                </c:pt>
                <c:pt idx="21">
                  <c:v>4135.8934219999992</c:v>
                </c:pt>
                <c:pt idx="22">
                  <c:v>4119.3731120000002</c:v>
                </c:pt>
                <c:pt idx="23">
                  <c:v>4127.8747919999996</c:v>
                </c:pt>
                <c:pt idx="24">
                  <c:v>4136.3764719999999</c:v>
                </c:pt>
                <c:pt idx="25">
                  <c:v>4144.8781520000002</c:v>
                </c:pt>
                <c:pt idx="26">
                  <c:v>4153.3798319999996</c:v>
                </c:pt>
                <c:pt idx="27">
                  <c:v>4199.9458519999998</c:v>
                </c:pt>
                <c:pt idx="28">
                  <c:v>4246.5118719999991</c:v>
                </c:pt>
                <c:pt idx="29">
                  <c:v>4293.0778919999993</c:v>
                </c:pt>
                <c:pt idx="30">
                  <c:v>4339.6439119999986</c:v>
                </c:pt>
                <c:pt idx="31">
                  <c:v>4386.2099319999998</c:v>
                </c:pt>
                <c:pt idx="32">
                  <c:v>4432.9691719999992</c:v>
                </c:pt>
                <c:pt idx="33">
                  <c:v>4479.7284119999986</c:v>
                </c:pt>
                <c:pt idx="34">
                  <c:v>4526.4876519999989</c:v>
                </c:pt>
                <c:pt idx="35">
                  <c:v>4573.2468919999983</c:v>
                </c:pt>
                <c:pt idx="36">
                  <c:v>4620.0061319999995</c:v>
                </c:pt>
              </c:numCache>
            </c:numRef>
          </c:yVal>
          <c:smooth val="1"/>
        </c:ser>
        <c:ser>
          <c:idx val="1"/>
          <c:order val="1"/>
          <c:tx>
            <c:v>Energy Efficiency</c:v>
          </c:tx>
          <c:marker>
            <c:symbol val="none"/>
          </c:marker>
          <c:xVal>
            <c:numRef>
              <c:f>Sheet1!$BZ$6:$BZ$42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Sheet1!$CB$6:$CB$42</c:f>
              <c:numCache>
                <c:formatCode>General</c:formatCode>
                <c:ptCount val="37"/>
                <c:pt idx="0">
                  <c:v>2267.4366999999997</c:v>
                </c:pt>
                <c:pt idx="1">
                  <c:v>2352.2075999999997</c:v>
                </c:pt>
                <c:pt idx="2">
                  <c:v>2448.3804</c:v>
                </c:pt>
                <c:pt idx="3">
                  <c:v>2547.4515000000001</c:v>
                </c:pt>
                <c:pt idx="4">
                  <c:v>2629.1327999999999</c:v>
                </c:pt>
                <c:pt idx="5">
                  <c:v>2707.9158000000002</c:v>
                </c:pt>
                <c:pt idx="6">
                  <c:v>2787.6648999999998</c:v>
                </c:pt>
                <c:pt idx="7">
                  <c:v>2828.8341999999993</c:v>
                </c:pt>
                <c:pt idx="8">
                  <c:v>2870.0034999999998</c:v>
                </c:pt>
                <c:pt idx="9">
                  <c:v>2913.1049999999991</c:v>
                </c:pt>
                <c:pt idx="10">
                  <c:v>2960.0708999999988</c:v>
                </c:pt>
                <c:pt idx="11">
                  <c:v>3010.9011999999998</c:v>
                </c:pt>
                <c:pt idx="12">
                  <c:v>3074.9110000000005</c:v>
                </c:pt>
                <c:pt idx="13">
                  <c:v>3086.2680000000009</c:v>
                </c:pt>
                <c:pt idx="14">
                  <c:v>3092.7945000000013</c:v>
                </c:pt>
                <c:pt idx="15">
                  <c:v>3098.3549000000021</c:v>
                </c:pt>
                <c:pt idx="16">
                  <c:v>3103.9152999999997</c:v>
                </c:pt>
                <c:pt idx="17">
                  <c:v>3096.1700999999998</c:v>
                </c:pt>
                <c:pt idx="18">
                  <c:v>3090.3571000000002</c:v>
                </c:pt>
                <c:pt idx="19">
                  <c:v>3084.5441000000001</c:v>
                </c:pt>
                <c:pt idx="20">
                  <c:v>3080.6633000000002</c:v>
                </c:pt>
                <c:pt idx="21">
                  <c:v>3034.2934219999993</c:v>
                </c:pt>
                <c:pt idx="22">
                  <c:v>2940.0131120000005</c:v>
                </c:pt>
                <c:pt idx="23">
                  <c:v>2870.7547919999997</c:v>
                </c:pt>
                <c:pt idx="24">
                  <c:v>2801.4964719999998</c:v>
                </c:pt>
                <c:pt idx="25">
                  <c:v>2732.2381520000004</c:v>
                </c:pt>
                <c:pt idx="26">
                  <c:v>2662.9798319999995</c:v>
                </c:pt>
                <c:pt idx="27">
                  <c:v>2640.4258519999998</c:v>
                </c:pt>
                <c:pt idx="28">
                  <c:v>2617.8718719999993</c:v>
                </c:pt>
                <c:pt idx="29">
                  <c:v>2595.3178919999991</c:v>
                </c:pt>
                <c:pt idx="30">
                  <c:v>2572.7639119999985</c:v>
                </c:pt>
                <c:pt idx="31">
                  <c:v>2550.2099319999998</c:v>
                </c:pt>
                <c:pt idx="32">
                  <c:v>2540.8091719999993</c:v>
                </c:pt>
                <c:pt idx="33">
                  <c:v>2531.4084119999989</c:v>
                </c:pt>
                <c:pt idx="34">
                  <c:v>2522.0076519999989</c:v>
                </c:pt>
                <c:pt idx="35">
                  <c:v>2512.6068919999984</c:v>
                </c:pt>
                <c:pt idx="36">
                  <c:v>2503.2061319999993</c:v>
                </c:pt>
              </c:numCache>
            </c:numRef>
          </c:yVal>
          <c:smooth val="1"/>
        </c:ser>
        <c:ser>
          <c:idx val="2"/>
          <c:order val="2"/>
          <c:tx>
            <c:v>Wind</c:v>
          </c:tx>
          <c:marker>
            <c:symbol val="none"/>
          </c:marker>
          <c:xVal>
            <c:numRef>
              <c:f>Sheet1!$BZ$6:$BZ$42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Sheet1!$CC$6:$CC$42</c:f>
              <c:numCache>
                <c:formatCode>General</c:formatCode>
                <c:ptCount val="37"/>
                <c:pt idx="0">
                  <c:v>2267.4366999999997</c:v>
                </c:pt>
                <c:pt idx="1">
                  <c:v>2352.2075999999997</c:v>
                </c:pt>
                <c:pt idx="2">
                  <c:v>2434.855</c:v>
                </c:pt>
                <c:pt idx="3">
                  <c:v>2508.8075000000003</c:v>
                </c:pt>
                <c:pt idx="4">
                  <c:v>2565.3701999999998</c:v>
                </c:pt>
                <c:pt idx="5">
                  <c:v>2644.1532000000002</c:v>
                </c:pt>
                <c:pt idx="6">
                  <c:v>2723.9022999999997</c:v>
                </c:pt>
                <c:pt idx="7">
                  <c:v>2765.0715999999993</c:v>
                </c:pt>
                <c:pt idx="8">
                  <c:v>2806.2408999999998</c:v>
                </c:pt>
                <c:pt idx="9">
                  <c:v>2849.3423999999991</c:v>
                </c:pt>
                <c:pt idx="10">
                  <c:v>2896.3082999999988</c:v>
                </c:pt>
                <c:pt idx="11">
                  <c:v>2947.1385999999998</c:v>
                </c:pt>
                <c:pt idx="12">
                  <c:v>3011.1484000000005</c:v>
                </c:pt>
                <c:pt idx="13">
                  <c:v>3022.5054000000009</c:v>
                </c:pt>
                <c:pt idx="14">
                  <c:v>3029.0319000000013</c:v>
                </c:pt>
                <c:pt idx="15">
                  <c:v>3034.5923000000021</c:v>
                </c:pt>
                <c:pt idx="16">
                  <c:v>3040.1526999999996</c:v>
                </c:pt>
                <c:pt idx="17">
                  <c:v>3032.4074999999998</c:v>
                </c:pt>
                <c:pt idx="18">
                  <c:v>3026.5945000000002</c:v>
                </c:pt>
                <c:pt idx="19">
                  <c:v>3020.7815000000001</c:v>
                </c:pt>
                <c:pt idx="20">
                  <c:v>3016.9007000000001</c:v>
                </c:pt>
                <c:pt idx="21">
                  <c:v>2970.5308219999993</c:v>
                </c:pt>
                <c:pt idx="22">
                  <c:v>2876.2505120000005</c:v>
                </c:pt>
                <c:pt idx="23">
                  <c:v>2806.9921919999997</c:v>
                </c:pt>
                <c:pt idx="24">
                  <c:v>2737.7338719999998</c:v>
                </c:pt>
                <c:pt idx="25">
                  <c:v>2668.4755520000003</c:v>
                </c:pt>
                <c:pt idx="26">
                  <c:v>2599.2172319999995</c:v>
                </c:pt>
                <c:pt idx="27">
                  <c:v>2576.6632519999998</c:v>
                </c:pt>
                <c:pt idx="28">
                  <c:v>2554.1092719999992</c:v>
                </c:pt>
                <c:pt idx="29">
                  <c:v>2531.5552919999991</c:v>
                </c:pt>
                <c:pt idx="30">
                  <c:v>2509.0013119999985</c:v>
                </c:pt>
                <c:pt idx="31">
                  <c:v>2486.4473319999997</c:v>
                </c:pt>
                <c:pt idx="32">
                  <c:v>2477.0465719999993</c:v>
                </c:pt>
                <c:pt idx="33">
                  <c:v>2467.6458119999988</c:v>
                </c:pt>
                <c:pt idx="34">
                  <c:v>2458.2450519999989</c:v>
                </c:pt>
                <c:pt idx="35">
                  <c:v>2448.8442919999984</c:v>
                </c:pt>
                <c:pt idx="36">
                  <c:v>2439.4435319999993</c:v>
                </c:pt>
              </c:numCache>
            </c:numRef>
          </c:yVal>
          <c:smooth val="1"/>
        </c:ser>
        <c:ser>
          <c:idx val="3"/>
          <c:order val="3"/>
          <c:tx>
            <c:v>PV</c:v>
          </c:tx>
          <c:marker>
            <c:symbol val="none"/>
          </c:marker>
          <c:xVal>
            <c:numRef>
              <c:f>Sheet1!$BZ$6:$BZ$42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Sheet1!$CD$6:$CD$42</c:f>
              <c:numCache>
                <c:formatCode>General</c:formatCode>
                <c:ptCount val="37"/>
                <c:pt idx="0">
                  <c:v>2267.4366999999997</c:v>
                </c:pt>
                <c:pt idx="1">
                  <c:v>2352.2075999999997</c:v>
                </c:pt>
                <c:pt idx="2">
                  <c:v>2434.855</c:v>
                </c:pt>
                <c:pt idx="3">
                  <c:v>2493.3499000000002</c:v>
                </c:pt>
                <c:pt idx="4">
                  <c:v>2525.7601</c:v>
                </c:pt>
                <c:pt idx="5">
                  <c:v>2580.3906000000002</c:v>
                </c:pt>
                <c:pt idx="6">
                  <c:v>2605.0719999999997</c:v>
                </c:pt>
                <c:pt idx="7">
                  <c:v>2646.2412999999992</c:v>
                </c:pt>
                <c:pt idx="8">
                  <c:v>2687.4105999999997</c:v>
                </c:pt>
                <c:pt idx="9">
                  <c:v>2730.512099999999</c:v>
                </c:pt>
                <c:pt idx="10">
                  <c:v>2777.4779999999987</c:v>
                </c:pt>
                <c:pt idx="11">
                  <c:v>2828.3082999999997</c:v>
                </c:pt>
                <c:pt idx="12">
                  <c:v>2892.3181000000004</c:v>
                </c:pt>
                <c:pt idx="13">
                  <c:v>2903.6751000000008</c:v>
                </c:pt>
                <c:pt idx="14">
                  <c:v>2910.2016000000012</c:v>
                </c:pt>
                <c:pt idx="15">
                  <c:v>2915.762000000002</c:v>
                </c:pt>
                <c:pt idx="16">
                  <c:v>2921.3223999999996</c:v>
                </c:pt>
                <c:pt idx="17">
                  <c:v>2913.5771999999997</c:v>
                </c:pt>
                <c:pt idx="18">
                  <c:v>2907.7642000000001</c:v>
                </c:pt>
                <c:pt idx="19">
                  <c:v>2901.9512</c:v>
                </c:pt>
                <c:pt idx="20">
                  <c:v>2898.0704000000001</c:v>
                </c:pt>
                <c:pt idx="21">
                  <c:v>2851.7005219999992</c:v>
                </c:pt>
                <c:pt idx="22">
                  <c:v>2757.4202120000004</c:v>
                </c:pt>
                <c:pt idx="23">
                  <c:v>2688.1618919999996</c:v>
                </c:pt>
                <c:pt idx="24">
                  <c:v>2618.9035719999997</c:v>
                </c:pt>
                <c:pt idx="25">
                  <c:v>2549.6452520000003</c:v>
                </c:pt>
                <c:pt idx="26">
                  <c:v>2480.3869319999994</c:v>
                </c:pt>
                <c:pt idx="27">
                  <c:v>2457.8329519999998</c:v>
                </c:pt>
                <c:pt idx="28">
                  <c:v>2435.2789719999992</c:v>
                </c:pt>
                <c:pt idx="29">
                  <c:v>2412.724991999999</c:v>
                </c:pt>
                <c:pt idx="30">
                  <c:v>2390.1710119999984</c:v>
                </c:pt>
                <c:pt idx="31">
                  <c:v>2367.6170319999997</c:v>
                </c:pt>
                <c:pt idx="32">
                  <c:v>2358.2162719999992</c:v>
                </c:pt>
                <c:pt idx="33">
                  <c:v>2348.8155119999988</c:v>
                </c:pt>
                <c:pt idx="34">
                  <c:v>2339.4147519999988</c:v>
                </c:pt>
                <c:pt idx="35">
                  <c:v>2330.0139919999983</c:v>
                </c:pt>
                <c:pt idx="36">
                  <c:v>2320.6132319999992</c:v>
                </c:pt>
              </c:numCache>
            </c:numRef>
          </c:yVal>
          <c:smooth val="1"/>
        </c:ser>
        <c:ser>
          <c:idx val="4"/>
          <c:order val="4"/>
          <c:tx>
            <c:v>WTE</c:v>
          </c:tx>
          <c:marker>
            <c:symbol val="none"/>
          </c:marker>
          <c:xVal>
            <c:numRef>
              <c:f>Sheet1!$BZ$6:$BZ$42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Sheet1!$CE$6:$CE$42</c:f>
              <c:numCache>
                <c:formatCode>#,##0</c:formatCode>
                <c:ptCount val="37"/>
                <c:pt idx="0">
                  <c:v>2267.4366999999997</c:v>
                </c:pt>
                <c:pt idx="1">
                  <c:v>2352.2075999999997</c:v>
                </c:pt>
                <c:pt idx="2">
                  <c:v>2434.855</c:v>
                </c:pt>
                <c:pt idx="3">
                  <c:v>2493.3499000000002</c:v>
                </c:pt>
                <c:pt idx="4">
                  <c:v>2525.7601</c:v>
                </c:pt>
                <c:pt idx="5">
                  <c:v>2360.7906000000003</c:v>
                </c:pt>
                <c:pt idx="6">
                  <c:v>2385.4719999999998</c:v>
                </c:pt>
                <c:pt idx="7">
                  <c:v>2426.6412999999993</c:v>
                </c:pt>
                <c:pt idx="8">
                  <c:v>2467.8105999999998</c:v>
                </c:pt>
                <c:pt idx="9">
                  <c:v>2510.9120999999991</c:v>
                </c:pt>
                <c:pt idx="10">
                  <c:v>2557.8779999999988</c:v>
                </c:pt>
                <c:pt idx="11">
                  <c:v>2608.7082999999998</c:v>
                </c:pt>
                <c:pt idx="12">
                  <c:v>2672.7181000000005</c:v>
                </c:pt>
                <c:pt idx="13">
                  <c:v>2684.0751000000009</c:v>
                </c:pt>
                <c:pt idx="14">
                  <c:v>2690.6016000000013</c:v>
                </c:pt>
                <c:pt idx="15">
                  <c:v>2696.1620000000021</c:v>
                </c:pt>
                <c:pt idx="16">
                  <c:v>2713.9623999999994</c:v>
                </c:pt>
                <c:pt idx="17">
                  <c:v>2706.2171999999996</c:v>
                </c:pt>
                <c:pt idx="18">
                  <c:v>2700.4041999999999</c:v>
                </c:pt>
                <c:pt idx="19">
                  <c:v>2694.5911999999998</c:v>
                </c:pt>
                <c:pt idx="20">
                  <c:v>2690.7103999999999</c:v>
                </c:pt>
                <c:pt idx="21">
                  <c:v>2644.3405219999991</c:v>
                </c:pt>
                <c:pt idx="22">
                  <c:v>2550.0602120000003</c:v>
                </c:pt>
                <c:pt idx="23">
                  <c:v>2480.8018919999995</c:v>
                </c:pt>
                <c:pt idx="24">
                  <c:v>2411.5435719999996</c:v>
                </c:pt>
                <c:pt idx="25">
                  <c:v>2342.2852520000001</c:v>
                </c:pt>
                <c:pt idx="26">
                  <c:v>2273.0269319999993</c:v>
                </c:pt>
                <c:pt idx="27">
                  <c:v>2250.4729519999996</c:v>
                </c:pt>
                <c:pt idx="28">
                  <c:v>2227.918971999999</c:v>
                </c:pt>
                <c:pt idx="29">
                  <c:v>2205.3649919999989</c:v>
                </c:pt>
                <c:pt idx="30">
                  <c:v>2182.8110119999983</c:v>
                </c:pt>
                <c:pt idx="31">
                  <c:v>2160.2570319999995</c:v>
                </c:pt>
                <c:pt idx="32">
                  <c:v>2150.8562719999991</c:v>
                </c:pt>
                <c:pt idx="33">
                  <c:v>2141.4555119999986</c:v>
                </c:pt>
                <c:pt idx="34">
                  <c:v>2132.0547519999986</c:v>
                </c:pt>
                <c:pt idx="35">
                  <c:v>2122.6539919999982</c:v>
                </c:pt>
                <c:pt idx="36">
                  <c:v>2113.2532319999991</c:v>
                </c:pt>
              </c:numCache>
            </c:numRef>
          </c:yVal>
          <c:smooth val="1"/>
        </c:ser>
        <c:ser>
          <c:idx val="5"/>
          <c:order val="5"/>
          <c:tx>
            <c:v>Biomass</c:v>
          </c:tx>
          <c:marker>
            <c:symbol val="none"/>
          </c:marker>
          <c:xVal>
            <c:numRef>
              <c:f>Sheet1!$BZ$6:$BZ$42</c:f>
              <c:numCache>
                <c:formatCode>General</c:formatCode>
                <c:ptCount val="3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  <c:pt idx="32">
                  <c:v>2046</c:v>
                </c:pt>
                <c:pt idx="33">
                  <c:v>2047</c:v>
                </c:pt>
                <c:pt idx="34">
                  <c:v>2048</c:v>
                </c:pt>
                <c:pt idx="35">
                  <c:v>2049</c:v>
                </c:pt>
                <c:pt idx="36">
                  <c:v>2050</c:v>
                </c:pt>
              </c:numCache>
            </c:numRef>
          </c:xVal>
          <c:yVal>
            <c:numRef>
              <c:f>Sheet1!$CF$6:$CF$42</c:f>
              <c:numCache>
                <c:formatCode>#,##0</c:formatCode>
                <c:ptCount val="37"/>
                <c:pt idx="0">
                  <c:v>2267.4366999999997</c:v>
                </c:pt>
                <c:pt idx="1">
                  <c:v>2352.2075999999997</c:v>
                </c:pt>
                <c:pt idx="2">
                  <c:v>2434.855</c:v>
                </c:pt>
                <c:pt idx="3">
                  <c:v>2493.3499000000002</c:v>
                </c:pt>
                <c:pt idx="4">
                  <c:v>2525.7601</c:v>
                </c:pt>
                <c:pt idx="5">
                  <c:v>2360.7906000000003</c:v>
                </c:pt>
                <c:pt idx="6">
                  <c:v>2385.4719999999998</c:v>
                </c:pt>
                <c:pt idx="7">
                  <c:v>2322.9612999999995</c:v>
                </c:pt>
                <c:pt idx="8">
                  <c:v>2364.1306</c:v>
                </c:pt>
                <c:pt idx="9">
                  <c:v>2407.2320999999993</c:v>
                </c:pt>
                <c:pt idx="10">
                  <c:v>2454.197999999999</c:v>
                </c:pt>
                <c:pt idx="11">
                  <c:v>2505.0282999999999</c:v>
                </c:pt>
                <c:pt idx="12">
                  <c:v>2569.0381000000007</c:v>
                </c:pt>
                <c:pt idx="13">
                  <c:v>2580.3951000000011</c:v>
                </c:pt>
                <c:pt idx="14">
                  <c:v>2586.9216000000015</c:v>
                </c:pt>
                <c:pt idx="15">
                  <c:v>2592.4820000000022</c:v>
                </c:pt>
                <c:pt idx="16">
                  <c:v>2610.2823999999996</c:v>
                </c:pt>
                <c:pt idx="17">
                  <c:v>2602.5371999999998</c:v>
                </c:pt>
                <c:pt idx="18">
                  <c:v>2596.7242000000001</c:v>
                </c:pt>
                <c:pt idx="19">
                  <c:v>2590.9112</c:v>
                </c:pt>
                <c:pt idx="20">
                  <c:v>2587.0304000000001</c:v>
                </c:pt>
                <c:pt idx="21">
                  <c:v>2540.6605219999992</c:v>
                </c:pt>
                <c:pt idx="22">
                  <c:v>2446.3802120000005</c:v>
                </c:pt>
                <c:pt idx="23">
                  <c:v>2377.1218919999997</c:v>
                </c:pt>
                <c:pt idx="24">
                  <c:v>2307.8635719999997</c:v>
                </c:pt>
                <c:pt idx="25">
                  <c:v>2238.6052520000003</c:v>
                </c:pt>
                <c:pt idx="26">
                  <c:v>2169.3469319999995</c:v>
                </c:pt>
                <c:pt idx="27">
                  <c:v>2146.7929519999998</c:v>
                </c:pt>
                <c:pt idx="28">
                  <c:v>2124.2389719999992</c:v>
                </c:pt>
                <c:pt idx="29">
                  <c:v>2101.6849919999991</c:v>
                </c:pt>
                <c:pt idx="30">
                  <c:v>2079.1310119999985</c:v>
                </c:pt>
                <c:pt idx="31">
                  <c:v>2056.5770319999997</c:v>
                </c:pt>
                <c:pt idx="32">
                  <c:v>2047.176271999999</c:v>
                </c:pt>
                <c:pt idx="33">
                  <c:v>2037.7755119999986</c:v>
                </c:pt>
                <c:pt idx="34">
                  <c:v>2028.3747519999986</c:v>
                </c:pt>
                <c:pt idx="35">
                  <c:v>2018.9739919999981</c:v>
                </c:pt>
                <c:pt idx="36">
                  <c:v>2009.5732319999991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01248"/>
        <c:axId val="77303168"/>
      </c:scatterChart>
      <c:valAx>
        <c:axId val="77301248"/>
        <c:scaling>
          <c:orientation val="minMax"/>
          <c:max val="2055"/>
          <c:min val="201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77303168"/>
        <c:crosses val="autoZero"/>
        <c:crossBetween val="midCat"/>
      </c:valAx>
      <c:valAx>
        <c:axId val="77303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GHG Emissions in energy industries (Gg CO2e)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7730124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500062</xdr:colOff>
      <xdr:row>8</xdr:row>
      <xdr:rowOff>178594</xdr:rowOff>
    </xdr:from>
    <xdr:to>
      <xdr:col>99</xdr:col>
      <xdr:colOff>119062</xdr:colOff>
      <xdr:row>31</xdr:row>
      <xdr:rowOff>163115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4"/>
  <sheetViews>
    <sheetView tabSelected="1" topLeftCell="BQ24" zoomScale="80" zoomScaleNormal="80" workbookViewId="0">
      <selection activeCell="BY44" sqref="BY44"/>
    </sheetView>
  </sheetViews>
  <sheetFormatPr defaultRowHeight="15" outlineLevelCol="1" x14ac:dyDescent="0.25"/>
  <cols>
    <col min="9" max="9" width="10.140625" customWidth="1"/>
    <col min="19" max="35" width="9.140625" style="15"/>
    <col min="36" max="39" width="9.140625" style="15" customWidth="1" outlineLevel="1"/>
    <col min="40" max="48" width="9.140625" customWidth="1" outlineLevel="1"/>
    <col min="55" max="55" width="10" customWidth="1"/>
    <col min="64" max="64" width="10.7109375" customWidth="1"/>
    <col min="65" max="65" width="11" customWidth="1"/>
  </cols>
  <sheetData>
    <row r="1" spans="1:85" x14ac:dyDescent="0.25">
      <c r="A1" t="s">
        <v>0</v>
      </c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t="s">
        <v>19</v>
      </c>
      <c r="BV1" t="s">
        <v>20</v>
      </c>
      <c r="BW1" t="s">
        <v>21</v>
      </c>
      <c r="BX1" t="s">
        <v>22</v>
      </c>
    </row>
    <row r="2" spans="1:85" x14ac:dyDescent="0.25">
      <c r="A2" t="s">
        <v>3</v>
      </c>
      <c r="H2" s="5" t="s">
        <v>11</v>
      </c>
      <c r="I2" s="5" t="s">
        <v>12</v>
      </c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9" t="s">
        <v>9</v>
      </c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U2" t="s">
        <v>23</v>
      </c>
      <c r="BV2">
        <v>0.96609999999999996</v>
      </c>
      <c r="BW2">
        <v>0.96609999999999996</v>
      </c>
      <c r="BX2">
        <v>0.96609999999999996</v>
      </c>
    </row>
    <row r="3" spans="1:85" x14ac:dyDescent="0.25">
      <c r="I3" s="30" t="s">
        <v>6</v>
      </c>
      <c r="J3" s="30"/>
      <c r="K3" s="30"/>
      <c r="L3" s="30"/>
      <c r="M3" s="30" t="s">
        <v>13</v>
      </c>
      <c r="N3" s="30"/>
      <c r="O3" s="30"/>
      <c r="P3" s="30"/>
      <c r="Q3" s="30"/>
      <c r="R3" s="5"/>
      <c r="S3" s="16"/>
      <c r="T3" s="35" t="s">
        <v>25</v>
      </c>
      <c r="U3" s="35"/>
      <c r="V3" s="35"/>
      <c r="W3" s="16"/>
      <c r="X3" s="35" t="s">
        <v>43</v>
      </c>
      <c r="Y3" s="35"/>
      <c r="Z3" s="35"/>
      <c r="AA3" s="16"/>
      <c r="AB3" s="16"/>
      <c r="AC3" s="16"/>
      <c r="AD3" s="16"/>
      <c r="AE3" s="16" t="s">
        <v>47</v>
      </c>
      <c r="AF3" s="16"/>
      <c r="AG3" s="16"/>
      <c r="AH3" s="16" t="s">
        <v>27</v>
      </c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 t="s">
        <v>51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 t="s">
        <v>59</v>
      </c>
      <c r="BO3" s="16" t="s">
        <v>61</v>
      </c>
      <c r="BP3" s="16" t="s">
        <v>62</v>
      </c>
      <c r="BQ3" s="16"/>
      <c r="BU3" t="s">
        <v>24</v>
      </c>
      <c r="BV3">
        <v>0.91500000000000004</v>
      </c>
      <c r="BW3">
        <v>0.86399999999999999</v>
      </c>
      <c r="BX3">
        <v>0.86399999999999999</v>
      </c>
    </row>
    <row r="4" spans="1:85" ht="15" customHeight="1" x14ac:dyDescent="0.25">
      <c r="B4" s="1" t="s">
        <v>5</v>
      </c>
      <c r="D4" s="29" t="s">
        <v>4</v>
      </c>
      <c r="I4" s="30" t="s">
        <v>7</v>
      </c>
      <c r="J4" s="30"/>
      <c r="L4" s="1"/>
      <c r="Q4" s="7"/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36" t="s">
        <v>48</v>
      </c>
      <c r="AE4" s="36"/>
      <c r="AF4" s="36"/>
      <c r="AG4" s="10"/>
      <c r="AH4" s="36" t="s">
        <v>28</v>
      </c>
      <c r="AI4" s="36"/>
      <c r="AJ4" s="36"/>
      <c r="AK4" s="10"/>
      <c r="AL4" s="36" t="s">
        <v>31</v>
      </c>
      <c r="AM4" s="36"/>
      <c r="AN4" s="36"/>
      <c r="AO4" s="36"/>
      <c r="AP4" s="36"/>
      <c r="AQ4" s="36"/>
      <c r="AR4" s="7"/>
      <c r="AS4" s="14" t="s">
        <v>35</v>
      </c>
      <c r="AT4" s="7"/>
      <c r="AU4" s="14" t="s">
        <v>36</v>
      </c>
      <c r="AV4" s="7"/>
      <c r="AW4" s="14" t="s">
        <v>37</v>
      </c>
      <c r="AX4" s="14" t="s">
        <v>38</v>
      </c>
      <c r="AY4" s="14"/>
      <c r="AZ4" s="14"/>
      <c r="BA4" s="7"/>
      <c r="BB4" s="37" t="s">
        <v>40</v>
      </c>
      <c r="BC4" s="37"/>
      <c r="BD4" s="7"/>
      <c r="BE4" s="7"/>
      <c r="BF4" s="24" t="s">
        <v>45</v>
      </c>
      <c r="BG4" s="7"/>
      <c r="BH4" s="7"/>
      <c r="BI4" s="7"/>
      <c r="BJ4" s="7"/>
      <c r="BK4" s="7" t="s">
        <v>52</v>
      </c>
      <c r="BL4" s="7" t="s">
        <v>54</v>
      </c>
      <c r="BM4" s="7" t="s">
        <v>57</v>
      </c>
      <c r="BN4" s="32" t="s">
        <v>58</v>
      </c>
      <c r="BO4" s="32" t="s">
        <v>60</v>
      </c>
      <c r="BP4" s="7" t="s">
        <v>63</v>
      </c>
      <c r="BQ4" s="7"/>
      <c r="BR4" s="7"/>
      <c r="BS4" s="34" t="s">
        <v>68</v>
      </c>
      <c r="BT4" s="34"/>
      <c r="BU4" s="34"/>
      <c r="BV4" s="34"/>
      <c r="BW4" s="34"/>
      <c r="BX4" s="34"/>
      <c r="BY4" s="7" t="s">
        <v>70</v>
      </c>
      <c r="CB4" s="33" t="s">
        <v>69</v>
      </c>
      <c r="CC4" s="33"/>
      <c r="CD4" s="33"/>
      <c r="CE4" s="33"/>
      <c r="CF4" s="33"/>
    </row>
    <row r="5" spans="1:85" ht="18" customHeight="1" x14ac:dyDescent="0.25">
      <c r="A5" s="1" t="s">
        <v>1</v>
      </c>
      <c r="B5" s="3" t="s">
        <v>2</v>
      </c>
      <c r="D5" s="29"/>
      <c r="F5" t="s">
        <v>10</v>
      </c>
      <c r="H5" s="31">
        <v>3.2000000000000001E-2</v>
      </c>
      <c r="I5" s="31"/>
      <c r="J5" s="6">
        <v>3.7999999999999999E-2</v>
      </c>
      <c r="K5" s="9" t="s">
        <v>8</v>
      </c>
      <c r="L5" s="1"/>
      <c r="M5" s="5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/>
      <c r="S5" s="19" t="s">
        <v>1</v>
      </c>
      <c r="T5" s="17" t="s">
        <v>5</v>
      </c>
      <c r="U5" s="17" t="s">
        <v>9</v>
      </c>
      <c r="V5" s="17" t="s">
        <v>26</v>
      </c>
      <c r="W5" s="17"/>
      <c r="X5" s="17" t="s">
        <v>44</v>
      </c>
      <c r="Y5" s="17" t="s">
        <v>15</v>
      </c>
      <c r="Z5" s="17" t="s">
        <v>16</v>
      </c>
      <c r="AA5" s="17" t="s">
        <v>17</v>
      </c>
      <c r="AB5" s="17" t="s">
        <v>18</v>
      </c>
      <c r="AC5" s="17"/>
      <c r="AD5" s="17"/>
      <c r="AE5" s="17" t="s">
        <v>49</v>
      </c>
      <c r="AF5" s="17"/>
      <c r="AG5" s="17" t="s">
        <v>10</v>
      </c>
      <c r="AH5" s="17" t="s">
        <v>29</v>
      </c>
      <c r="AI5" s="17" t="s">
        <v>30</v>
      </c>
      <c r="AJ5" s="17" t="s">
        <v>18</v>
      </c>
      <c r="AK5" s="17"/>
      <c r="AL5" s="17" t="s">
        <v>32</v>
      </c>
      <c r="AM5" s="17" t="s">
        <v>33</v>
      </c>
      <c r="AN5" s="21" t="s">
        <v>33</v>
      </c>
      <c r="AO5" s="21" t="s">
        <v>33</v>
      </c>
      <c r="AP5" s="21" t="s">
        <v>34</v>
      </c>
      <c r="AQ5" s="21" t="s">
        <v>18</v>
      </c>
      <c r="AR5" s="7"/>
      <c r="AS5" s="14" t="s">
        <v>18</v>
      </c>
      <c r="AT5" s="7"/>
      <c r="AU5" s="14" t="s">
        <v>18</v>
      </c>
      <c r="AV5" s="7"/>
      <c r="AW5" s="14" t="s">
        <v>18</v>
      </c>
      <c r="AX5" s="14" t="s">
        <v>39</v>
      </c>
      <c r="AY5" s="14"/>
      <c r="AZ5" s="14" t="s">
        <v>50</v>
      </c>
      <c r="BA5" s="7"/>
      <c r="BB5" s="7" t="s">
        <v>41</v>
      </c>
      <c r="BC5" s="7" t="s">
        <v>18</v>
      </c>
      <c r="BD5" s="7" t="s">
        <v>42</v>
      </c>
      <c r="BE5" s="7"/>
      <c r="BF5" s="24" t="s">
        <v>46</v>
      </c>
      <c r="BG5" s="19" t="s">
        <v>1</v>
      </c>
      <c r="BH5" s="7"/>
      <c r="BI5" s="7"/>
      <c r="BJ5" s="7" t="s">
        <v>49</v>
      </c>
      <c r="BK5" s="7" t="s">
        <v>50</v>
      </c>
      <c r="BL5" s="7" t="s">
        <v>53</v>
      </c>
      <c r="BM5" s="7" t="s">
        <v>55</v>
      </c>
      <c r="BN5" s="32"/>
      <c r="BO5" s="32"/>
      <c r="BP5" s="7"/>
      <c r="BQ5" s="7"/>
      <c r="BR5" s="7" t="s">
        <v>49</v>
      </c>
      <c r="BS5" s="7" t="s">
        <v>9</v>
      </c>
      <c r="BT5" s="7" t="s">
        <v>28</v>
      </c>
      <c r="BU5" s="7" t="s">
        <v>17</v>
      </c>
      <c r="BV5" s="7" t="s">
        <v>35</v>
      </c>
      <c r="BW5" s="7" t="s">
        <v>64</v>
      </c>
      <c r="BX5" s="7" t="s">
        <v>65</v>
      </c>
      <c r="BY5" s="7" t="s">
        <v>71</v>
      </c>
      <c r="BZ5" s="19" t="s">
        <v>1</v>
      </c>
      <c r="CA5" s="19" t="s">
        <v>49</v>
      </c>
      <c r="CB5" s="7" t="s">
        <v>66</v>
      </c>
      <c r="CC5" s="7" t="s">
        <v>67</v>
      </c>
      <c r="CD5" s="7" t="s">
        <v>56</v>
      </c>
      <c r="CE5" s="7" t="s">
        <v>59</v>
      </c>
      <c r="CF5" s="7" t="s">
        <v>61</v>
      </c>
      <c r="CG5" s="7" t="s">
        <v>62</v>
      </c>
    </row>
    <row r="6" spans="1:85" x14ac:dyDescent="0.25">
      <c r="A6">
        <v>2014</v>
      </c>
      <c r="B6" s="4">
        <v>2645</v>
      </c>
      <c r="D6" s="4">
        <v>2645</v>
      </c>
      <c r="F6" s="8">
        <f>B6-D6</f>
        <v>0</v>
      </c>
      <c r="H6" s="7">
        <v>2462</v>
      </c>
      <c r="I6" s="10">
        <v>3019</v>
      </c>
      <c r="J6" s="7">
        <v>3048</v>
      </c>
      <c r="K6" s="10">
        <v>2994</v>
      </c>
      <c r="L6" s="7"/>
      <c r="M6" s="7"/>
      <c r="N6" s="7"/>
      <c r="O6" s="7"/>
      <c r="P6" s="7"/>
      <c r="Q6" s="7"/>
      <c r="R6" s="7"/>
      <c r="S6" s="2">
        <v>2014</v>
      </c>
      <c r="T6" s="20">
        <f>I6</f>
        <v>3019</v>
      </c>
      <c r="U6" s="20">
        <f>F6</f>
        <v>0</v>
      </c>
      <c r="V6" s="20">
        <f>U6/T6%</f>
        <v>0</v>
      </c>
      <c r="W6" s="20"/>
      <c r="X6" s="20">
        <v>520</v>
      </c>
      <c r="Y6" s="20">
        <v>105</v>
      </c>
      <c r="Z6" s="20">
        <v>21</v>
      </c>
      <c r="AA6" s="20">
        <v>26</v>
      </c>
      <c r="AB6" s="20">
        <f>SUM(X6:AA6)</f>
        <v>672</v>
      </c>
      <c r="AC6" s="20">
        <f>AB6/AG6%</f>
        <v>22.259026167605168</v>
      </c>
      <c r="AD6" s="20"/>
      <c r="AE6" s="25">
        <f>T6-AB6</f>
        <v>2347</v>
      </c>
      <c r="AF6" s="20"/>
      <c r="AG6" s="20">
        <f>T6-U6</f>
        <v>3019</v>
      </c>
      <c r="AH6" s="20"/>
      <c r="AI6" s="20"/>
      <c r="AJ6" s="20">
        <f>AH6+AI6</f>
        <v>0</v>
      </c>
      <c r="AK6" s="20"/>
      <c r="AL6" s="20"/>
      <c r="AM6" s="20"/>
      <c r="AN6" s="4"/>
      <c r="AO6" s="4"/>
      <c r="AP6" s="4"/>
      <c r="AQ6" s="4">
        <f>SUM(AL6:AP6)</f>
        <v>0</v>
      </c>
      <c r="AR6" s="4"/>
      <c r="AS6" s="4"/>
      <c r="AT6" s="4"/>
      <c r="AU6" s="4"/>
      <c r="AV6" s="7"/>
      <c r="AW6" s="4">
        <f>AJ6+AQ6+AS6+AU6</f>
        <v>0</v>
      </c>
      <c r="AX6" s="7">
        <f>AW6/AG6%</f>
        <v>0</v>
      </c>
      <c r="AY6" s="7"/>
      <c r="AZ6" s="26">
        <f>AE6-U6</f>
        <v>2347</v>
      </c>
      <c r="BA6" s="7"/>
      <c r="BB6" s="7"/>
      <c r="BC6" s="7">
        <f>AW6+BB6</f>
        <v>0</v>
      </c>
      <c r="BD6" s="7">
        <f>BC6/AG6%</f>
        <v>0</v>
      </c>
      <c r="BE6" s="7"/>
      <c r="BF6" s="24">
        <f t="shared" ref="BF6:BF42" si="0">AC6+BD6</f>
        <v>22.259026167605168</v>
      </c>
      <c r="BG6" s="2">
        <v>2014</v>
      </c>
      <c r="BH6" s="7"/>
      <c r="BI6" s="7"/>
      <c r="BJ6" s="7">
        <f>AE6</f>
        <v>2347</v>
      </c>
      <c r="BK6" s="7">
        <f>AZ6</f>
        <v>2347</v>
      </c>
      <c r="BL6" s="7">
        <f>BK6-AJ6</f>
        <v>2347</v>
      </c>
      <c r="BM6" s="7">
        <f>BL6-AQ6</f>
        <v>2347</v>
      </c>
      <c r="BN6" s="7">
        <f>BM6-AS6</f>
        <v>2347</v>
      </c>
      <c r="BO6" s="7">
        <f>BN6-AU6</f>
        <v>2347</v>
      </c>
      <c r="BP6" s="7">
        <f>BO6-BB6</f>
        <v>2347</v>
      </c>
      <c r="BR6">
        <f>BJ6*$BV$2</f>
        <v>2267.4366999999997</v>
      </c>
      <c r="BS6">
        <f>U6*$BV$3</f>
        <v>0</v>
      </c>
      <c r="BT6">
        <f>AJ6*$BV$2</f>
        <v>0</v>
      </c>
      <c r="BU6">
        <f>AQ6*$BV$2</f>
        <v>0</v>
      </c>
      <c r="BZ6" s="2">
        <v>2014</v>
      </c>
      <c r="CA6" s="2">
        <f>BR6</f>
        <v>2267.4366999999997</v>
      </c>
      <c r="CB6">
        <f>BR6-BS6</f>
        <v>2267.4366999999997</v>
      </c>
      <c r="CC6">
        <f>CB6-BT6</f>
        <v>2267.4366999999997</v>
      </c>
      <c r="CD6">
        <f>CC6-BU6</f>
        <v>2267.4366999999997</v>
      </c>
      <c r="CE6" s="7">
        <f>CD6-BV6</f>
        <v>2267.4366999999997</v>
      </c>
      <c r="CF6" s="7">
        <f>CE6-BW6</f>
        <v>2267.4366999999997</v>
      </c>
      <c r="CG6" s="7">
        <f>CF6-BX6</f>
        <v>2267.4366999999997</v>
      </c>
    </row>
    <row r="7" spans="1:85" x14ac:dyDescent="0.25">
      <c r="A7">
        <f>A6+1</f>
        <v>2015</v>
      </c>
      <c r="B7" s="4">
        <v>2739</v>
      </c>
      <c r="C7">
        <f>B7-B6</f>
        <v>94</v>
      </c>
      <c r="D7" s="4">
        <v>2706</v>
      </c>
      <c r="F7" s="8">
        <f t="shared" ref="F7:F22" si="1">B7-D7</f>
        <v>33</v>
      </c>
      <c r="G7" s="7">
        <f>F7-F6</f>
        <v>33</v>
      </c>
      <c r="H7" s="7">
        <v>2562</v>
      </c>
      <c r="I7" s="10">
        <v>3138</v>
      </c>
      <c r="J7" s="7">
        <v>3186</v>
      </c>
      <c r="K7" s="10">
        <v>3104</v>
      </c>
      <c r="L7" s="7"/>
      <c r="M7" s="12">
        <v>2450</v>
      </c>
      <c r="N7" s="12">
        <v>105.12</v>
      </c>
      <c r="O7" s="12">
        <v>20.399999999999999</v>
      </c>
      <c r="P7" s="12">
        <v>25.9</v>
      </c>
      <c r="Q7" s="13">
        <f>SUM(M7:P7)</f>
        <v>2601.42</v>
      </c>
      <c r="R7" s="18"/>
      <c r="S7" s="2">
        <f>S6+1</f>
        <v>2015</v>
      </c>
      <c r="T7" s="20">
        <f t="shared" ref="T7:T26" si="2">I7</f>
        <v>3138</v>
      </c>
      <c r="U7" s="20">
        <f t="shared" ref="U7:U42" si="3">F7</f>
        <v>33</v>
      </c>
      <c r="V7" s="20">
        <f t="shared" ref="V7:V42" si="4">U7/T7%</f>
        <v>1.0516252390057361</v>
      </c>
      <c r="W7" s="20"/>
      <c r="X7" s="20">
        <v>520</v>
      </c>
      <c r="Y7" s="20">
        <v>105</v>
      </c>
      <c r="Z7" s="20">
        <v>21</v>
      </c>
      <c r="AA7" s="20">
        <v>26</v>
      </c>
      <c r="AB7" s="20">
        <f t="shared" ref="AB7:AB42" si="5">SUM(X7:AA7)</f>
        <v>672</v>
      </c>
      <c r="AC7" s="20">
        <f t="shared" ref="AC7:AC42" si="6">AB7/AG7%</f>
        <v>21.642512077294686</v>
      </c>
      <c r="AD7" s="20"/>
      <c r="AE7" s="25">
        <f t="shared" ref="AE7:AE42" si="7">T7-AB7</f>
        <v>2466</v>
      </c>
      <c r="AF7" s="20"/>
      <c r="AG7" s="20">
        <f t="shared" ref="AG7:AG42" si="8">T7-U7</f>
        <v>3105</v>
      </c>
      <c r="AH7" s="22"/>
      <c r="AI7" s="22"/>
      <c r="AJ7" s="20">
        <f t="shared" ref="AJ7:AJ42" si="9">AH7+AI7</f>
        <v>0</v>
      </c>
      <c r="AK7" s="22"/>
      <c r="AL7" s="22"/>
      <c r="AM7" s="22"/>
      <c r="AN7" s="2"/>
      <c r="AO7" s="2"/>
      <c r="AP7" s="2"/>
      <c r="AQ7" s="4">
        <f t="shared" ref="AQ7:AQ42" si="10">SUM(AL7:AP7)</f>
        <v>0</v>
      </c>
      <c r="AR7" s="2"/>
      <c r="AS7" s="2"/>
      <c r="AT7" s="2"/>
      <c r="AU7" s="2"/>
      <c r="AW7" s="4">
        <f t="shared" ref="AW7:AW42" si="11">AJ7+AQ7+AS7+AU7</f>
        <v>0</v>
      </c>
      <c r="AX7" s="7">
        <f t="shared" ref="AX7:AX42" si="12">AW7/AG7%</f>
        <v>0</v>
      </c>
      <c r="AY7" s="7"/>
      <c r="AZ7" s="26">
        <f t="shared" ref="AZ7:AZ42" si="13">AE7-U7</f>
        <v>2433</v>
      </c>
      <c r="BC7" s="7">
        <f t="shared" ref="BC7:BC42" si="14">AW7+BB7</f>
        <v>0</v>
      </c>
      <c r="BD7" s="7">
        <f t="shared" ref="BD7:BD42" si="15">BC7/AG7%</f>
        <v>0</v>
      </c>
      <c r="BF7" s="24">
        <f t="shared" si="0"/>
        <v>21.642512077294686</v>
      </c>
      <c r="BG7" s="2">
        <f>BG6+1</f>
        <v>2015</v>
      </c>
      <c r="BJ7" s="7">
        <f t="shared" ref="BJ7:BJ42" si="16">AE7</f>
        <v>2466</v>
      </c>
      <c r="BK7" s="7">
        <f t="shared" ref="BK7:BK42" si="17">AZ7</f>
        <v>2433</v>
      </c>
      <c r="BL7" s="7">
        <f t="shared" ref="BL7:BL42" si="18">BK7-AJ7</f>
        <v>2433</v>
      </c>
      <c r="BM7" s="7">
        <f t="shared" ref="BM7:BM42" si="19">BL7-AQ7</f>
        <v>2433</v>
      </c>
      <c r="BN7" s="7">
        <f t="shared" ref="BN7:BN42" si="20">BM7-AS7</f>
        <v>2433</v>
      </c>
      <c r="BO7" s="7">
        <f t="shared" ref="BO7:BO42" si="21">BN7-AU7</f>
        <v>2433</v>
      </c>
      <c r="BP7" s="7">
        <f t="shared" ref="BP7:BP42" si="22">BO7-BB7</f>
        <v>2433</v>
      </c>
      <c r="BR7">
        <f t="shared" ref="BR7:BR42" si="23">BJ7*$BV$2</f>
        <v>2382.4025999999999</v>
      </c>
      <c r="BS7">
        <f t="shared" ref="BS7:BS17" si="24">U7*$BV$3</f>
        <v>30.195</v>
      </c>
      <c r="BT7">
        <f t="shared" ref="BT7:BT42" si="25">AJ7*$BV$2</f>
        <v>0</v>
      </c>
      <c r="BU7">
        <f t="shared" ref="BU7:BU42" si="26">AQ7*$BV$2</f>
        <v>0</v>
      </c>
      <c r="BZ7" s="2">
        <f>BZ6+1</f>
        <v>2015</v>
      </c>
      <c r="CA7" s="2">
        <f t="shared" ref="CA7:CA42" si="27">BR7</f>
        <v>2382.4025999999999</v>
      </c>
      <c r="CB7">
        <f t="shared" ref="CB7:CB42" si="28">BR7-BS7</f>
        <v>2352.2075999999997</v>
      </c>
      <c r="CC7">
        <f t="shared" ref="CC7:CC42" si="29">CB7-BT7</f>
        <v>2352.2075999999997</v>
      </c>
      <c r="CD7">
        <f t="shared" ref="CD7:CD42" si="30">CC7-BU7</f>
        <v>2352.2075999999997</v>
      </c>
      <c r="CE7" s="7">
        <f t="shared" ref="CE7:CE42" si="31">CD7-BV7</f>
        <v>2352.2075999999997</v>
      </c>
      <c r="CF7" s="7">
        <f t="shared" ref="CF7:CF42" si="32">CE7-BW7</f>
        <v>2352.2075999999997</v>
      </c>
      <c r="CG7" s="7">
        <f t="shared" ref="CG7:CG42" si="33">CF7-BX7</f>
        <v>2352.2075999999997</v>
      </c>
    </row>
    <row r="8" spans="1:85" x14ac:dyDescent="0.25">
      <c r="A8">
        <f t="shared" ref="A8:A42" si="34">A7+1</f>
        <v>2016</v>
      </c>
      <c r="B8" s="4">
        <f>B7+$C$10</f>
        <v>2857.6</v>
      </c>
      <c r="D8" s="4">
        <f>D7+$E$10</f>
        <v>2784</v>
      </c>
      <c r="F8" s="8">
        <f t="shared" si="1"/>
        <v>73.599999999999909</v>
      </c>
      <c r="G8" s="7">
        <f t="shared" ref="G8:G22" si="35">F8-F7</f>
        <v>40.599999999999909</v>
      </c>
      <c r="H8" s="7">
        <v>2678</v>
      </c>
      <c r="I8" s="10">
        <v>3276</v>
      </c>
      <c r="J8" s="7">
        <v>3346</v>
      </c>
      <c r="K8" s="10">
        <v>3229</v>
      </c>
      <c r="L8" s="7"/>
      <c r="M8" s="12">
        <f>M7+$L$12</f>
        <v>2508.1999999999998</v>
      </c>
      <c r="N8" s="12">
        <v>105.12</v>
      </c>
      <c r="O8" s="12">
        <v>20.399999999999999</v>
      </c>
      <c r="P8" s="12">
        <v>25.9</v>
      </c>
      <c r="Q8" s="13">
        <f t="shared" ref="Q8:Q42" si="36">SUM(M8:P8)</f>
        <v>2659.62</v>
      </c>
      <c r="R8" s="18"/>
      <c r="S8" s="2">
        <f t="shared" ref="S8:S42" si="37">S7+1</f>
        <v>2016</v>
      </c>
      <c r="T8" s="20">
        <f t="shared" si="2"/>
        <v>3276</v>
      </c>
      <c r="U8" s="20">
        <f t="shared" si="3"/>
        <v>73.599999999999909</v>
      </c>
      <c r="V8" s="20">
        <f t="shared" si="4"/>
        <v>2.246642246642244</v>
      </c>
      <c r="W8" s="20"/>
      <c r="X8" s="20">
        <v>520</v>
      </c>
      <c r="Y8" s="20">
        <v>105</v>
      </c>
      <c r="Z8" s="20">
        <v>21</v>
      </c>
      <c r="AA8" s="20">
        <v>26</v>
      </c>
      <c r="AB8" s="20">
        <f t="shared" si="5"/>
        <v>672</v>
      </c>
      <c r="AC8" s="20">
        <f t="shared" si="6"/>
        <v>20.984261803647264</v>
      </c>
      <c r="AD8" s="20"/>
      <c r="AE8" s="25">
        <f t="shared" si="7"/>
        <v>2604</v>
      </c>
      <c r="AF8" s="20"/>
      <c r="AG8" s="20">
        <f t="shared" si="8"/>
        <v>3202.4</v>
      </c>
      <c r="AH8" s="22">
        <v>14</v>
      </c>
      <c r="AI8" s="22"/>
      <c r="AJ8" s="20">
        <f t="shared" si="9"/>
        <v>14</v>
      </c>
      <c r="AK8" s="22"/>
      <c r="AL8" s="22"/>
      <c r="AM8" s="22"/>
      <c r="AN8" s="2"/>
      <c r="AO8" s="2"/>
      <c r="AP8" s="2"/>
      <c r="AQ8" s="4">
        <f t="shared" si="10"/>
        <v>0</v>
      </c>
      <c r="AR8" s="2"/>
      <c r="AS8" s="2"/>
      <c r="AT8" s="2"/>
      <c r="AU8" s="2"/>
      <c r="AW8" s="4">
        <f t="shared" si="11"/>
        <v>14</v>
      </c>
      <c r="AX8" s="7">
        <f t="shared" si="12"/>
        <v>0.43717212090931801</v>
      </c>
      <c r="AY8" s="7"/>
      <c r="AZ8" s="26">
        <f t="shared" si="13"/>
        <v>2530.4</v>
      </c>
      <c r="BC8" s="7">
        <f t="shared" si="14"/>
        <v>14</v>
      </c>
      <c r="BD8" s="7">
        <f t="shared" si="15"/>
        <v>0.43717212090931801</v>
      </c>
      <c r="BF8" s="24">
        <f t="shared" si="0"/>
        <v>21.421433924556581</v>
      </c>
      <c r="BG8" s="2">
        <f t="shared" ref="BG8:BG42" si="38">BG7+1</f>
        <v>2016</v>
      </c>
      <c r="BJ8" s="7">
        <f t="shared" si="16"/>
        <v>2604</v>
      </c>
      <c r="BK8" s="7">
        <f t="shared" si="17"/>
        <v>2530.4</v>
      </c>
      <c r="BL8" s="7">
        <f t="shared" si="18"/>
        <v>2516.4</v>
      </c>
      <c r="BM8" s="7">
        <f t="shared" si="19"/>
        <v>2516.4</v>
      </c>
      <c r="BN8" s="7">
        <f t="shared" si="20"/>
        <v>2516.4</v>
      </c>
      <c r="BO8" s="7">
        <f t="shared" si="21"/>
        <v>2516.4</v>
      </c>
      <c r="BP8" s="7">
        <f t="shared" si="22"/>
        <v>2516.4</v>
      </c>
      <c r="BR8">
        <f t="shared" si="23"/>
        <v>2515.7244000000001</v>
      </c>
      <c r="BS8">
        <f t="shared" si="24"/>
        <v>67.343999999999923</v>
      </c>
      <c r="BT8">
        <f t="shared" si="25"/>
        <v>13.525399999999999</v>
      </c>
      <c r="BU8">
        <f t="shared" si="26"/>
        <v>0</v>
      </c>
      <c r="BZ8" s="2">
        <f t="shared" ref="BZ8:BZ42" si="39">BZ7+1</f>
        <v>2016</v>
      </c>
      <c r="CA8" s="2">
        <f t="shared" si="27"/>
        <v>2515.7244000000001</v>
      </c>
      <c r="CB8">
        <f t="shared" si="28"/>
        <v>2448.3804</v>
      </c>
      <c r="CC8">
        <f t="shared" si="29"/>
        <v>2434.855</v>
      </c>
      <c r="CD8">
        <f t="shared" si="30"/>
        <v>2434.855</v>
      </c>
      <c r="CE8" s="7">
        <f t="shared" si="31"/>
        <v>2434.855</v>
      </c>
      <c r="CF8" s="7">
        <f t="shared" si="32"/>
        <v>2434.855</v>
      </c>
      <c r="CG8" s="7">
        <f t="shared" si="33"/>
        <v>2434.855</v>
      </c>
    </row>
    <row r="9" spans="1:85" x14ac:dyDescent="0.25">
      <c r="A9">
        <f t="shared" si="34"/>
        <v>2017</v>
      </c>
      <c r="B9" s="4">
        <f t="shared" ref="B9:B11" si="40">B8+$C$10</f>
        <v>2976.2</v>
      </c>
      <c r="D9" s="4">
        <f t="shared" ref="D9:D11" si="41">D8+$E$10</f>
        <v>2862</v>
      </c>
      <c r="F9" s="8">
        <f t="shared" si="1"/>
        <v>114.19999999999982</v>
      </c>
      <c r="G9" s="7">
        <f t="shared" si="35"/>
        <v>40.599999999999909</v>
      </c>
      <c r="H9" s="7">
        <v>2792</v>
      </c>
      <c r="I9" s="10">
        <v>3417</v>
      </c>
      <c r="J9" s="7">
        <v>3491</v>
      </c>
      <c r="K9" s="10">
        <v>3354</v>
      </c>
      <c r="L9" s="7"/>
      <c r="M9" s="12">
        <f t="shared" ref="M9:M11" si="42">M8+$L$12</f>
        <v>2566.3999999999996</v>
      </c>
      <c r="N9" s="12">
        <v>105.12</v>
      </c>
      <c r="O9" s="12">
        <v>20.399999999999999</v>
      </c>
      <c r="P9" s="12">
        <v>25.9</v>
      </c>
      <c r="Q9" s="13">
        <f t="shared" si="36"/>
        <v>2717.8199999999997</v>
      </c>
      <c r="R9" s="18"/>
      <c r="S9" s="2">
        <f t="shared" si="37"/>
        <v>2017</v>
      </c>
      <c r="T9" s="20">
        <f t="shared" si="2"/>
        <v>3417</v>
      </c>
      <c r="U9" s="20">
        <f t="shared" si="3"/>
        <v>114.19999999999982</v>
      </c>
      <c r="V9" s="20">
        <f t="shared" si="4"/>
        <v>3.3421129645888152</v>
      </c>
      <c r="W9" s="20"/>
      <c r="X9" s="20">
        <v>520</v>
      </c>
      <c r="Y9" s="20">
        <v>105</v>
      </c>
      <c r="Z9" s="20">
        <v>21</v>
      </c>
      <c r="AA9" s="20">
        <v>26</v>
      </c>
      <c r="AB9" s="20">
        <f t="shared" si="5"/>
        <v>672</v>
      </c>
      <c r="AC9" s="20">
        <f t="shared" si="6"/>
        <v>20.346372774615478</v>
      </c>
      <c r="AD9" s="20"/>
      <c r="AE9" s="25">
        <f t="shared" si="7"/>
        <v>2745</v>
      </c>
      <c r="AF9" s="20"/>
      <c r="AG9" s="20">
        <f t="shared" si="8"/>
        <v>3302.8</v>
      </c>
      <c r="AH9" s="22">
        <v>14</v>
      </c>
      <c r="AI9" s="22">
        <v>26</v>
      </c>
      <c r="AJ9" s="20">
        <f t="shared" si="9"/>
        <v>40</v>
      </c>
      <c r="AK9" s="22"/>
      <c r="AL9" s="22">
        <v>16</v>
      </c>
      <c r="AM9" s="22"/>
      <c r="AN9" s="2"/>
      <c r="AO9" s="2"/>
      <c r="AP9" s="2"/>
      <c r="AQ9" s="4">
        <f t="shared" si="10"/>
        <v>16</v>
      </c>
      <c r="AR9" s="2"/>
      <c r="AS9" s="2"/>
      <c r="AT9" s="2"/>
      <c r="AU9" s="2"/>
      <c r="AW9" s="4">
        <f t="shared" si="11"/>
        <v>56</v>
      </c>
      <c r="AX9" s="7">
        <f t="shared" si="12"/>
        <v>1.69553106455129</v>
      </c>
      <c r="AY9" s="7"/>
      <c r="AZ9" s="26">
        <f t="shared" si="13"/>
        <v>2630.8</v>
      </c>
      <c r="BC9" s="7">
        <f t="shared" si="14"/>
        <v>56</v>
      </c>
      <c r="BD9" s="7">
        <f t="shared" si="15"/>
        <v>1.69553106455129</v>
      </c>
      <c r="BF9" s="24">
        <f t="shared" si="0"/>
        <v>22.041903839166768</v>
      </c>
      <c r="BG9" s="2">
        <f t="shared" si="38"/>
        <v>2017</v>
      </c>
      <c r="BJ9" s="7">
        <f t="shared" si="16"/>
        <v>2745</v>
      </c>
      <c r="BK9" s="7">
        <f t="shared" si="17"/>
        <v>2630.8</v>
      </c>
      <c r="BL9" s="7">
        <f t="shared" si="18"/>
        <v>2590.8000000000002</v>
      </c>
      <c r="BM9" s="7">
        <f t="shared" si="19"/>
        <v>2574.8000000000002</v>
      </c>
      <c r="BN9" s="7">
        <f t="shared" si="20"/>
        <v>2574.8000000000002</v>
      </c>
      <c r="BO9" s="7">
        <f t="shared" si="21"/>
        <v>2574.8000000000002</v>
      </c>
      <c r="BP9" s="7">
        <f t="shared" si="22"/>
        <v>2574.8000000000002</v>
      </c>
      <c r="BR9">
        <f t="shared" si="23"/>
        <v>2651.9445000000001</v>
      </c>
      <c r="BS9">
        <f t="shared" si="24"/>
        <v>104.49299999999984</v>
      </c>
      <c r="BT9">
        <f>AJ9*$BV$2</f>
        <v>38.643999999999998</v>
      </c>
      <c r="BU9">
        <f t="shared" si="26"/>
        <v>15.457599999999999</v>
      </c>
      <c r="BZ9" s="2">
        <f t="shared" si="39"/>
        <v>2017</v>
      </c>
      <c r="CA9" s="2">
        <f t="shared" si="27"/>
        <v>2651.9445000000001</v>
      </c>
      <c r="CB9">
        <f t="shared" si="28"/>
        <v>2547.4515000000001</v>
      </c>
      <c r="CC9">
        <f t="shared" si="29"/>
        <v>2508.8075000000003</v>
      </c>
      <c r="CD9">
        <f t="shared" si="30"/>
        <v>2493.3499000000002</v>
      </c>
      <c r="CE9" s="7">
        <f t="shared" si="31"/>
        <v>2493.3499000000002</v>
      </c>
      <c r="CF9" s="7">
        <f t="shared" si="32"/>
        <v>2493.3499000000002</v>
      </c>
      <c r="CG9" s="7">
        <f t="shared" si="33"/>
        <v>2493.3499000000002</v>
      </c>
    </row>
    <row r="10" spans="1:85" x14ac:dyDescent="0.25">
      <c r="A10">
        <f t="shared" si="34"/>
        <v>2018</v>
      </c>
      <c r="B10" s="4">
        <f t="shared" si="40"/>
        <v>3094.7999999999997</v>
      </c>
      <c r="C10">
        <f>(B12-B7)/5</f>
        <v>118.6</v>
      </c>
      <c r="D10" s="4">
        <f t="shared" si="41"/>
        <v>2940</v>
      </c>
      <c r="E10">
        <f>(D12-D7)/5</f>
        <v>78</v>
      </c>
      <c r="F10" s="8">
        <f t="shared" si="1"/>
        <v>154.79999999999973</v>
      </c>
      <c r="G10" s="7">
        <f t="shared" si="35"/>
        <v>40.599999999999909</v>
      </c>
      <c r="H10" s="7">
        <v>2885</v>
      </c>
      <c r="I10" s="10">
        <v>3540</v>
      </c>
      <c r="J10" s="7">
        <v>3629</v>
      </c>
      <c r="K10" s="10">
        <v>3473</v>
      </c>
      <c r="L10" s="7"/>
      <c r="M10" s="12">
        <f t="shared" si="42"/>
        <v>2624.5999999999995</v>
      </c>
      <c r="N10" s="12">
        <v>105.12</v>
      </c>
      <c r="O10" s="12">
        <v>20.399999999999999</v>
      </c>
      <c r="P10" s="12">
        <v>25.9</v>
      </c>
      <c r="Q10" s="13">
        <f t="shared" si="36"/>
        <v>2776.0199999999995</v>
      </c>
      <c r="R10" s="18"/>
      <c r="S10" s="2">
        <f t="shared" si="37"/>
        <v>2018</v>
      </c>
      <c r="T10" s="20">
        <f t="shared" si="2"/>
        <v>3540</v>
      </c>
      <c r="U10" s="20">
        <f t="shared" si="3"/>
        <v>154.79999999999973</v>
      </c>
      <c r="V10" s="20">
        <f t="shared" si="4"/>
        <v>4.3728813559321962</v>
      </c>
      <c r="W10" s="20"/>
      <c r="X10" s="20">
        <v>520</v>
      </c>
      <c r="Y10" s="20">
        <v>105</v>
      </c>
      <c r="Z10" s="20">
        <v>21</v>
      </c>
      <c r="AA10" s="20">
        <v>26</v>
      </c>
      <c r="AB10" s="20">
        <f t="shared" si="5"/>
        <v>672</v>
      </c>
      <c r="AC10" s="20">
        <f t="shared" si="6"/>
        <v>19.851116625310173</v>
      </c>
      <c r="AD10" s="20"/>
      <c r="AE10" s="25">
        <f t="shared" si="7"/>
        <v>2868</v>
      </c>
      <c r="AF10" s="20"/>
      <c r="AG10" s="20">
        <f t="shared" si="8"/>
        <v>3385.2000000000003</v>
      </c>
      <c r="AH10" s="22">
        <v>14</v>
      </c>
      <c r="AI10" s="22">
        <v>52</v>
      </c>
      <c r="AJ10" s="20">
        <f t="shared" si="9"/>
        <v>66</v>
      </c>
      <c r="AK10" s="22"/>
      <c r="AL10" s="22">
        <v>16</v>
      </c>
      <c r="AM10" s="22">
        <v>25</v>
      </c>
      <c r="AN10" s="2"/>
      <c r="AO10" s="2"/>
      <c r="AP10" s="2"/>
      <c r="AQ10" s="4">
        <f t="shared" si="10"/>
        <v>41</v>
      </c>
      <c r="AR10" s="2"/>
      <c r="AS10" s="2"/>
      <c r="AT10" s="2"/>
      <c r="AU10" s="2"/>
      <c r="AW10" s="4">
        <f t="shared" si="11"/>
        <v>107</v>
      </c>
      <c r="AX10" s="7">
        <f t="shared" si="12"/>
        <v>3.1608176769467087</v>
      </c>
      <c r="AY10" s="7"/>
      <c r="AZ10" s="26">
        <f t="shared" si="13"/>
        <v>2713.2000000000003</v>
      </c>
      <c r="BC10" s="7">
        <f t="shared" si="14"/>
        <v>107</v>
      </c>
      <c r="BD10" s="7">
        <f t="shared" si="15"/>
        <v>3.1608176769467087</v>
      </c>
      <c r="BF10" s="24">
        <f t="shared" si="0"/>
        <v>23.011934302256883</v>
      </c>
      <c r="BG10" s="2">
        <f t="shared" si="38"/>
        <v>2018</v>
      </c>
      <c r="BJ10" s="7">
        <f t="shared" si="16"/>
        <v>2868</v>
      </c>
      <c r="BK10" s="7">
        <f t="shared" si="17"/>
        <v>2713.2000000000003</v>
      </c>
      <c r="BL10" s="7">
        <f t="shared" si="18"/>
        <v>2647.2000000000003</v>
      </c>
      <c r="BM10" s="7">
        <f t="shared" si="19"/>
        <v>2606.2000000000003</v>
      </c>
      <c r="BN10" s="7">
        <f t="shared" si="20"/>
        <v>2606.2000000000003</v>
      </c>
      <c r="BO10" s="7">
        <f t="shared" si="21"/>
        <v>2606.2000000000003</v>
      </c>
      <c r="BP10" s="7">
        <f t="shared" si="22"/>
        <v>2606.2000000000003</v>
      </c>
      <c r="BR10">
        <f t="shared" si="23"/>
        <v>2770.7747999999997</v>
      </c>
      <c r="BS10">
        <f t="shared" si="24"/>
        <v>141.64199999999977</v>
      </c>
      <c r="BT10">
        <f t="shared" si="25"/>
        <v>63.762599999999999</v>
      </c>
      <c r="BU10">
        <f t="shared" si="26"/>
        <v>39.610099999999996</v>
      </c>
      <c r="BZ10" s="2">
        <f t="shared" si="39"/>
        <v>2018</v>
      </c>
      <c r="CA10" s="2">
        <f t="shared" si="27"/>
        <v>2770.7747999999997</v>
      </c>
      <c r="CB10">
        <f t="shared" si="28"/>
        <v>2629.1327999999999</v>
      </c>
      <c r="CC10">
        <f t="shared" si="29"/>
        <v>2565.3701999999998</v>
      </c>
      <c r="CD10">
        <f t="shared" si="30"/>
        <v>2525.7601</v>
      </c>
      <c r="CE10" s="7">
        <f t="shared" si="31"/>
        <v>2525.7601</v>
      </c>
      <c r="CF10" s="7">
        <f t="shared" si="32"/>
        <v>2525.7601</v>
      </c>
      <c r="CG10" s="7">
        <f t="shared" si="33"/>
        <v>2525.7601</v>
      </c>
    </row>
    <row r="11" spans="1:85" x14ac:dyDescent="0.25">
      <c r="A11">
        <f t="shared" si="34"/>
        <v>2019</v>
      </c>
      <c r="B11" s="4">
        <f t="shared" si="40"/>
        <v>3213.3999999999996</v>
      </c>
      <c r="D11" s="4">
        <f t="shared" si="41"/>
        <v>3018</v>
      </c>
      <c r="F11" s="8">
        <f t="shared" si="1"/>
        <v>195.39999999999964</v>
      </c>
      <c r="G11" s="7">
        <f t="shared" si="35"/>
        <v>40.599999999999909</v>
      </c>
      <c r="H11" s="7">
        <v>2982</v>
      </c>
      <c r="I11" s="10">
        <v>3660</v>
      </c>
      <c r="J11" s="7">
        <v>3768</v>
      </c>
      <c r="K11" s="10">
        <v>3577</v>
      </c>
      <c r="L11" s="7"/>
      <c r="M11" s="12">
        <f t="shared" si="42"/>
        <v>2682.7999999999993</v>
      </c>
      <c r="N11" s="12">
        <v>105.12</v>
      </c>
      <c r="O11" s="12">
        <v>20.399999999999999</v>
      </c>
      <c r="P11" s="12">
        <v>25.9</v>
      </c>
      <c r="Q11" s="13">
        <f t="shared" si="36"/>
        <v>2834.2199999999993</v>
      </c>
      <c r="R11" s="18"/>
      <c r="S11" s="2">
        <f t="shared" si="37"/>
        <v>2019</v>
      </c>
      <c r="T11" s="20">
        <f t="shared" si="2"/>
        <v>3660</v>
      </c>
      <c r="U11" s="20">
        <f t="shared" si="3"/>
        <v>195.39999999999964</v>
      </c>
      <c r="V11" s="20">
        <f t="shared" si="4"/>
        <v>5.3387978142076404</v>
      </c>
      <c r="W11" s="20"/>
      <c r="X11" s="20">
        <v>520</v>
      </c>
      <c r="Y11" s="20">
        <v>105</v>
      </c>
      <c r="Z11" s="20">
        <v>21</v>
      </c>
      <c r="AA11" s="20">
        <v>26</v>
      </c>
      <c r="AB11" s="20">
        <f t="shared" si="5"/>
        <v>672</v>
      </c>
      <c r="AC11" s="20">
        <f t="shared" si="6"/>
        <v>19.396178491023495</v>
      </c>
      <c r="AD11" s="20"/>
      <c r="AE11" s="25">
        <f t="shared" si="7"/>
        <v>2988</v>
      </c>
      <c r="AF11" s="20"/>
      <c r="AG11" s="20">
        <f t="shared" si="8"/>
        <v>3464.6000000000004</v>
      </c>
      <c r="AH11" s="22">
        <v>14</v>
      </c>
      <c r="AI11" s="22">
        <v>52</v>
      </c>
      <c r="AJ11" s="20">
        <f t="shared" si="9"/>
        <v>66</v>
      </c>
      <c r="AK11" s="22"/>
      <c r="AL11" s="22">
        <v>16</v>
      </c>
      <c r="AM11" s="22">
        <v>25</v>
      </c>
      <c r="AN11" s="22">
        <v>25</v>
      </c>
      <c r="AO11" s="2"/>
      <c r="AP11" s="2"/>
      <c r="AQ11" s="4">
        <f t="shared" si="10"/>
        <v>66</v>
      </c>
      <c r="AR11" s="2"/>
      <c r="AS11" s="2">
        <v>240</v>
      </c>
      <c r="AT11" s="2"/>
      <c r="AU11" s="2"/>
      <c r="AW11" s="4">
        <f t="shared" si="11"/>
        <v>372</v>
      </c>
      <c r="AX11" s="7">
        <f t="shared" si="12"/>
        <v>10.737170236102292</v>
      </c>
      <c r="AY11" s="7"/>
      <c r="AZ11" s="26">
        <f t="shared" si="13"/>
        <v>2792.6000000000004</v>
      </c>
      <c r="BC11" s="7">
        <f t="shared" si="14"/>
        <v>372</v>
      </c>
      <c r="BD11" s="7">
        <f t="shared" si="15"/>
        <v>10.737170236102292</v>
      </c>
      <c r="BF11" s="24">
        <f t="shared" si="0"/>
        <v>30.133348727125785</v>
      </c>
      <c r="BG11" s="2">
        <f t="shared" si="38"/>
        <v>2019</v>
      </c>
      <c r="BJ11" s="7">
        <f t="shared" si="16"/>
        <v>2988</v>
      </c>
      <c r="BK11" s="7">
        <f t="shared" si="17"/>
        <v>2792.6000000000004</v>
      </c>
      <c r="BL11" s="7">
        <f t="shared" si="18"/>
        <v>2726.6000000000004</v>
      </c>
      <c r="BM11" s="7">
        <f t="shared" si="19"/>
        <v>2660.6000000000004</v>
      </c>
      <c r="BN11" s="7">
        <f t="shared" si="20"/>
        <v>2420.6000000000004</v>
      </c>
      <c r="BO11" s="7">
        <f t="shared" si="21"/>
        <v>2420.6000000000004</v>
      </c>
      <c r="BP11" s="7">
        <f t="shared" si="22"/>
        <v>2420.6000000000004</v>
      </c>
      <c r="BR11">
        <f t="shared" si="23"/>
        <v>2886.7067999999999</v>
      </c>
      <c r="BS11">
        <f t="shared" si="24"/>
        <v>178.79099999999968</v>
      </c>
      <c r="BT11">
        <f t="shared" si="25"/>
        <v>63.762599999999999</v>
      </c>
      <c r="BU11">
        <f t="shared" si="26"/>
        <v>63.762599999999999</v>
      </c>
      <c r="BV11">
        <f>AS11*$BV$3</f>
        <v>219.60000000000002</v>
      </c>
      <c r="BZ11" s="2">
        <f t="shared" si="39"/>
        <v>2019</v>
      </c>
      <c r="CA11" s="2">
        <f t="shared" si="27"/>
        <v>2886.7067999999999</v>
      </c>
      <c r="CB11">
        <f t="shared" si="28"/>
        <v>2707.9158000000002</v>
      </c>
      <c r="CC11">
        <f t="shared" si="29"/>
        <v>2644.1532000000002</v>
      </c>
      <c r="CD11">
        <f t="shared" si="30"/>
        <v>2580.3906000000002</v>
      </c>
      <c r="CE11" s="7">
        <f t="shared" si="31"/>
        <v>2360.7906000000003</v>
      </c>
      <c r="CF11" s="7">
        <f t="shared" si="32"/>
        <v>2360.7906000000003</v>
      </c>
      <c r="CG11" s="7">
        <f t="shared" si="33"/>
        <v>2360.7906000000003</v>
      </c>
    </row>
    <row r="12" spans="1:85" x14ac:dyDescent="0.25">
      <c r="A12">
        <f t="shared" si="34"/>
        <v>2020</v>
      </c>
      <c r="B12" s="4">
        <v>3332</v>
      </c>
      <c r="C12">
        <f>(B12-B7)/B7%</f>
        <v>21.650237312887914</v>
      </c>
      <c r="D12" s="4">
        <v>3096</v>
      </c>
      <c r="E12">
        <f>(D12-D7)/D7%</f>
        <v>14.412416851441243</v>
      </c>
      <c r="F12" s="8">
        <f t="shared" si="1"/>
        <v>236</v>
      </c>
      <c r="G12" s="7">
        <f t="shared" si="35"/>
        <v>40.600000000000364</v>
      </c>
      <c r="H12" s="7">
        <v>3080</v>
      </c>
      <c r="I12" s="10">
        <v>3781</v>
      </c>
      <c r="J12" s="7">
        <v>3910</v>
      </c>
      <c r="K12" s="10">
        <v>3679</v>
      </c>
      <c r="L12" s="7">
        <f>(M12-M7)/5</f>
        <v>58.2</v>
      </c>
      <c r="M12" s="12">
        <v>2741</v>
      </c>
      <c r="N12" s="12">
        <v>105.12</v>
      </c>
      <c r="O12" s="12">
        <v>20.399999999999999</v>
      </c>
      <c r="P12" s="12">
        <v>25.9</v>
      </c>
      <c r="Q12" s="13">
        <f t="shared" si="36"/>
        <v>2892.42</v>
      </c>
      <c r="R12" s="18"/>
      <c r="S12" s="2">
        <f t="shared" si="37"/>
        <v>2020</v>
      </c>
      <c r="T12" s="20">
        <f t="shared" si="2"/>
        <v>3781</v>
      </c>
      <c r="U12" s="20">
        <f t="shared" si="3"/>
        <v>236</v>
      </c>
      <c r="V12" s="20">
        <f t="shared" si="4"/>
        <v>6.2417349907431889</v>
      </c>
      <c r="W12" s="20"/>
      <c r="X12" s="20">
        <v>520</v>
      </c>
      <c r="Y12" s="20">
        <v>105</v>
      </c>
      <c r="Z12" s="20">
        <v>21</v>
      </c>
      <c r="AA12" s="20">
        <v>26</v>
      </c>
      <c r="AB12" s="20">
        <f t="shared" si="5"/>
        <v>672</v>
      </c>
      <c r="AC12" s="20">
        <f t="shared" si="6"/>
        <v>18.956276445698165</v>
      </c>
      <c r="AD12" s="20"/>
      <c r="AE12" s="25">
        <f t="shared" si="7"/>
        <v>3109</v>
      </c>
      <c r="AF12" s="20"/>
      <c r="AG12" s="20">
        <f t="shared" si="8"/>
        <v>3545</v>
      </c>
      <c r="AH12" s="22">
        <v>14</v>
      </c>
      <c r="AI12" s="22">
        <v>52</v>
      </c>
      <c r="AJ12" s="20">
        <f t="shared" si="9"/>
        <v>66</v>
      </c>
      <c r="AK12" s="22"/>
      <c r="AL12" s="22">
        <v>16</v>
      </c>
      <c r="AM12" s="22">
        <v>25</v>
      </c>
      <c r="AN12" s="22">
        <v>25</v>
      </c>
      <c r="AO12" s="22">
        <v>25</v>
      </c>
      <c r="AP12" s="22">
        <v>32</v>
      </c>
      <c r="AQ12" s="4">
        <f t="shared" si="10"/>
        <v>123</v>
      </c>
      <c r="AR12" s="2"/>
      <c r="AS12" s="2">
        <v>240</v>
      </c>
      <c r="AT12" s="2"/>
      <c r="AU12" s="2"/>
      <c r="AW12" s="4">
        <f t="shared" si="11"/>
        <v>429</v>
      </c>
      <c r="AX12" s="7">
        <f t="shared" si="12"/>
        <v>12.101551480959097</v>
      </c>
      <c r="AY12" s="7"/>
      <c r="AZ12" s="26">
        <f t="shared" si="13"/>
        <v>2873</v>
      </c>
      <c r="BC12" s="7">
        <f t="shared" si="14"/>
        <v>429</v>
      </c>
      <c r="BD12" s="7">
        <f t="shared" si="15"/>
        <v>12.101551480959097</v>
      </c>
      <c r="BF12" s="24">
        <f t="shared" si="0"/>
        <v>31.057827926657261</v>
      </c>
      <c r="BG12" s="2">
        <f t="shared" si="38"/>
        <v>2020</v>
      </c>
      <c r="BJ12" s="7">
        <f t="shared" si="16"/>
        <v>3109</v>
      </c>
      <c r="BK12" s="7">
        <f t="shared" si="17"/>
        <v>2873</v>
      </c>
      <c r="BL12" s="7">
        <f t="shared" si="18"/>
        <v>2807</v>
      </c>
      <c r="BM12" s="7">
        <f t="shared" si="19"/>
        <v>2684</v>
      </c>
      <c r="BN12" s="7">
        <f t="shared" si="20"/>
        <v>2444</v>
      </c>
      <c r="BO12" s="7">
        <f t="shared" si="21"/>
        <v>2444</v>
      </c>
      <c r="BP12" s="7">
        <f t="shared" si="22"/>
        <v>2444</v>
      </c>
      <c r="BR12">
        <f t="shared" si="23"/>
        <v>3003.6048999999998</v>
      </c>
      <c r="BS12">
        <f t="shared" si="24"/>
        <v>215.94</v>
      </c>
      <c r="BT12">
        <f t="shared" si="25"/>
        <v>63.762599999999999</v>
      </c>
      <c r="BU12">
        <f t="shared" si="26"/>
        <v>118.83029999999999</v>
      </c>
      <c r="BV12">
        <f t="shared" ref="BV12:BV21" si="43">AS12*$BV$3</f>
        <v>219.60000000000002</v>
      </c>
      <c r="BY12" s="28">
        <f>SUM(BT12:BW12)</f>
        <v>402.19290000000001</v>
      </c>
      <c r="BZ12" s="2">
        <f t="shared" si="39"/>
        <v>2020</v>
      </c>
      <c r="CA12" s="2">
        <f t="shared" si="27"/>
        <v>3003.6048999999998</v>
      </c>
      <c r="CB12">
        <f t="shared" si="28"/>
        <v>2787.6648999999998</v>
      </c>
      <c r="CC12">
        <f t="shared" si="29"/>
        <v>2723.9022999999997</v>
      </c>
      <c r="CD12">
        <f t="shared" si="30"/>
        <v>2605.0719999999997</v>
      </c>
      <c r="CE12" s="7">
        <f t="shared" si="31"/>
        <v>2385.4719999999998</v>
      </c>
      <c r="CF12" s="7">
        <f t="shared" si="32"/>
        <v>2385.4719999999998</v>
      </c>
      <c r="CG12" s="7">
        <f t="shared" si="33"/>
        <v>2385.4719999999998</v>
      </c>
    </row>
    <row r="13" spans="1:85" x14ac:dyDescent="0.25">
      <c r="A13">
        <f t="shared" si="34"/>
        <v>2021</v>
      </c>
      <c r="B13" s="4">
        <f>B12+$C$15</f>
        <v>3464.8</v>
      </c>
      <c r="D13" s="4">
        <f>D12+$E$15</f>
        <v>3175.6</v>
      </c>
      <c r="F13" s="8">
        <f t="shared" si="1"/>
        <v>289.20000000000027</v>
      </c>
      <c r="G13" s="7">
        <f t="shared" si="35"/>
        <v>53.200000000000273</v>
      </c>
      <c r="H13" s="7">
        <v>3153</v>
      </c>
      <c r="I13" s="10">
        <v>3874</v>
      </c>
      <c r="J13" s="7">
        <v>4025</v>
      </c>
      <c r="K13" s="10">
        <v>3750</v>
      </c>
      <c r="L13" s="7"/>
      <c r="M13" s="12">
        <f>M12+$L$17</f>
        <v>2808.2</v>
      </c>
      <c r="N13" s="12">
        <v>105.12</v>
      </c>
      <c r="O13" s="12">
        <v>20.399999999999999</v>
      </c>
      <c r="P13" s="12">
        <v>25.9</v>
      </c>
      <c r="Q13" s="13">
        <f t="shared" si="36"/>
        <v>2959.62</v>
      </c>
      <c r="R13" s="18"/>
      <c r="S13" s="2">
        <f t="shared" si="37"/>
        <v>2021</v>
      </c>
      <c r="T13" s="20">
        <f t="shared" si="2"/>
        <v>3874</v>
      </c>
      <c r="U13" s="20">
        <f t="shared" si="3"/>
        <v>289.20000000000027</v>
      </c>
      <c r="V13" s="20">
        <f t="shared" si="4"/>
        <v>7.4651522973670694</v>
      </c>
      <c r="W13" s="20"/>
      <c r="X13" s="20">
        <v>520</v>
      </c>
      <c r="Y13" s="20">
        <v>105</v>
      </c>
      <c r="Z13" s="20">
        <v>21</v>
      </c>
      <c r="AA13" s="20">
        <v>26</v>
      </c>
      <c r="AB13" s="20">
        <f t="shared" si="5"/>
        <v>672</v>
      </c>
      <c r="AC13" s="20">
        <f t="shared" si="6"/>
        <v>18.745815666145951</v>
      </c>
      <c r="AD13" s="20"/>
      <c r="AE13" s="25">
        <f t="shared" si="7"/>
        <v>3202</v>
      </c>
      <c r="AF13" s="20"/>
      <c r="AG13" s="20">
        <f t="shared" si="8"/>
        <v>3584.7999999999997</v>
      </c>
      <c r="AH13" s="22">
        <v>14</v>
      </c>
      <c r="AI13" s="22">
        <v>52</v>
      </c>
      <c r="AJ13" s="20">
        <f t="shared" si="9"/>
        <v>66</v>
      </c>
      <c r="AK13" s="22"/>
      <c r="AL13" s="22">
        <v>16</v>
      </c>
      <c r="AM13" s="22">
        <v>25</v>
      </c>
      <c r="AN13" s="22">
        <v>25</v>
      </c>
      <c r="AO13" s="22">
        <v>25</v>
      </c>
      <c r="AP13" s="22">
        <v>32</v>
      </c>
      <c r="AQ13" s="4">
        <f t="shared" si="10"/>
        <v>123</v>
      </c>
      <c r="AR13" s="2"/>
      <c r="AS13" s="2">
        <v>240</v>
      </c>
      <c r="AT13" s="2"/>
      <c r="AU13" s="2">
        <v>120</v>
      </c>
      <c r="AW13" s="4">
        <f t="shared" si="11"/>
        <v>549</v>
      </c>
      <c r="AX13" s="7">
        <f t="shared" si="12"/>
        <v>15.314661905824593</v>
      </c>
      <c r="AY13" s="7"/>
      <c r="AZ13" s="26">
        <f t="shared" si="13"/>
        <v>2912.7999999999997</v>
      </c>
      <c r="BC13" s="7">
        <f t="shared" si="14"/>
        <v>549</v>
      </c>
      <c r="BD13" s="7">
        <f t="shared" si="15"/>
        <v>15.314661905824593</v>
      </c>
      <c r="BF13" s="24">
        <f t="shared" si="0"/>
        <v>34.060477571970544</v>
      </c>
      <c r="BG13" s="2">
        <f t="shared" si="38"/>
        <v>2021</v>
      </c>
      <c r="BJ13" s="7">
        <f t="shared" si="16"/>
        <v>3202</v>
      </c>
      <c r="BK13" s="7">
        <f t="shared" si="17"/>
        <v>2912.7999999999997</v>
      </c>
      <c r="BL13" s="7">
        <f t="shared" si="18"/>
        <v>2846.7999999999997</v>
      </c>
      <c r="BM13" s="7">
        <f t="shared" si="19"/>
        <v>2723.7999999999997</v>
      </c>
      <c r="BN13" s="7">
        <f t="shared" si="20"/>
        <v>2483.7999999999997</v>
      </c>
      <c r="BO13" s="7">
        <f t="shared" si="21"/>
        <v>2363.7999999999997</v>
      </c>
      <c r="BP13" s="7">
        <f t="shared" si="22"/>
        <v>2363.7999999999997</v>
      </c>
      <c r="BR13">
        <f t="shared" si="23"/>
        <v>3093.4521999999997</v>
      </c>
      <c r="BS13">
        <f t="shared" si="24"/>
        <v>264.61800000000028</v>
      </c>
      <c r="BT13">
        <f t="shared" si="25"/>
        <v>63.762599999999999</v>
      </c>
      <c r="BU13">
        <f t="shared" si="26"/>
        <v>118.83029999999999</v>
      </c>
      <c r="BV13">
        <f t="shared" si="43"/>
        <v>219.60000000000002</v>
      </c>
      <c r="BW13">
        <f>AU13*$BW$3</f>
        <v>103.67999999999999</v>
      </c>
      <c r="BY13" s="28">
        <f t="shared" ref="BY13:BY42" si="44">SUM(BT13:BW13)</f>
        <v>505.87290000000002</v>
      </c>
      <c r="BZ13" s="2">
        <f t="shared" si="39"/>
        <v>2021</v>
      </c>
      <c r="CA13" s="2">
        <f t="shared" si="27"/>
        <v>3093.4521999999997</v>
      </c>
      <c r="CB13">
        <f t="shared" si="28"/>
        <v>2828.8341999999993</v>
      </c>
      <c r="CC13">
        <f t="shared" si="29"/>
        <v>2765.0715999999993</v>
      </c>
      <c r="CD13">
        <f t="shared" si="30"/>
        <v>2646.2412999999992</v>
      </c>
      <c r="CE13" s="7">
        <f t="shared" si="31"/>
        <v>2426.6412999999993</v>
      </c>
      <c r="CF13" s="7">
        <f t="shared" si="32"/>
        <v>2322.9612999999995</v>
      </c>
      <c r="CG13" s="7">
        <f t="shared" si="33"/>
        <v>2322.9612999999995</v>
      </c>
    </row>
    <row r="14" spans="1:85" x14ac:dyDescent="0.25">
      <c r="A14">
        <f t="shared" si="34"/>
        <v>2022</v>
      </c>
      <c r="B14" s="4">
        <f t="shared" ref="B14:B16" si="45">B13+$C$15</f>
        <v>3597.6000000000004</v>
      </c>
      <c r="D14" s="4">
        <f t="shared" ref="D14:D16" si="46">D13+$E$15</f>
        <v>3255.2</v>
      </c>
      <c r="F14" s="8">
        <f t="shared" si="1"/>
        <v>342.40000000000055</v>
      </c>
      <c r="G14" s="7">
        <f t="shared" si="35"/>
        <v>53.200000000000273</v>
      </c>
      <c r="H14" s="7">
        <v>3229</v>
      </c>
      <c r="I14" s="10">
        <v>3967</v>
      </c>
      <c r="J14" s="7">
        <v>4142</v>
      </c>
      <c r="K14" s="10">
        <v>3819</v>
      </c>
      <c r="L14" s="7"/>
      <c r="M14" s="12">
        <f t="shared" ref="M14:M16" si="47">M13+$L$17</f>
        <v>2875.3999999999996</v>
      </c>
      <c r="N14" s="12">
        <v>105.12</v>
      </c>
      <c r="O14" s="12">
        <v>20.399999999999999</v>
      </c>
      <c r="P14" s="12">
        <v>25.9</v>
      </c>
      <c r="Q14" s="13">
        <f t="shared" si="36"/>
        <v>3026.8199999999997</v>
      </c>
      <c r="R14" s="18"/>
      <c r="S14" s="2">
        <f t="shared" si="37"/>
        <v>2022</v>
      </c>
      <c r="T14" s="20">
        <f t="shared" si="2"/>
        <v>3967</v>
      </c>
      <c r="U14" s="20">
        <f t="shared" si="3"/>
        <v>342.40000000000055</v>
      </c>
      <c r="V14" s="20">
        <f t="shared" si="4"/>
        <v>8.6312074615578656</v>
      </c>
      <c r="W14" s="20"/>
      <c r="X14" s="20">
        <v>520</v>
      </c>
      <c r="Y14" s="20">
        <v>105</v>
      </c>
      <c r="Z14" s="20">
        <v>21</v>
      </c>
      <c r="AA14" s="20">
        <v>26</v>
      </c>
      <c r="AB14" s="20">
        <f t="shared" si="5"/>
        <v>672</v>
      </c>
      <c r="AC14" s="20">
        <f t="shared" si="6"/>
        <v>18.539976825028972</v>
      </c>
      <c r="AD14" s="20"/>
      <c r="AE14" s="25">
        <f t="shared" si="7"/>
        <v>3295</v>
      </c>
      <c r="AF14" s="20"/>
      <c r="AG14" s="20">
        <f t="shared" si="8"/>
        <v>3624.5999999999995</v>
      </c>
      <c r="AH14" s="22">
        <v>14</v>
      </c>
      <c r="AI14" s="22">
        <v>52</v>
      </c>
      <c r="AJ14" s="20">
        <f t="shared" si="9"/>
        <v>66</v>
      </c>
      <c r="AK14" s="22"/>
      <c r="AL14" s="22">
        <v>16</v>
      </c>
      <c r="AM14" s="22">
        <v>25</v>
      </c>
      <c r="AN14" s="22">
        <v>25</v>
      </c>
      <c r="AO14" s="22">
        <v>25</v>
      </c>
      <c r="AP14" s="22">
        <v>32</v>
      </c>
      <c r="AQ14" s="4">
        <f t="shared" si="10"/>
        <v>123</v>
      </c>
      <c r="AR14" s="2"/>
      <c r="AS14" s="2">
        <v>240</v>
      </c>
      <c r="AT14" s="2"/>
      <c r="AU14" s="2">
        <v>120</v>
      </c>
      <c r="AW14" s="4">
        <f t="shared" si="11"/>
        <v>549</v>
      </c>
      <c r="AX14" s="7">
        <f t="shared" si="12"/>
        <v>15.146498924019204</v>
      </c>
      <c r="AY14" s="7"/>
      <c r="AZ14" s="26">
        <f t="shared" si="13"/>
        <v>2952.5999999999995</v>
      </c>
      <c r="BC14" s="7">
        <f t="shared" si="14"/>
        <v>549</v>
      </c>
      <c r="BD14" s="7">
        <f t="shared" si="15"/>
        <v>15.146498924019204</v>
      </c>
      <c r="BF14" s="24">
        <f t="shared" si="0"/>
        <v>33.686475749048178</v>
      </c>
      <c r="BG14" s="2">
        <f t="shared" si="38"/>
        <v>2022</v>
      </c>
      <c r="BJ14" s="7">
        <f t="shared" si="16"/>
        <v>3295</v>
      </c>
      <c r="BK14" s="7">
        <f t="shared" si="17"/>
        <v>2952.5999999999995</v>
      </c>
      <c r="BL14" s="7">
        <f t="shared" si="18"/>
        <v>2886.5999999999995</v>
      </c>
      <c r="BM14" s="7">
        <f t="shared" si="19"/>
        <v>2763.5999999999995</v>
      </c>
      <c r="BN14" s="7">
        <f t="shared" si="20"/>
        <v>2523.5999999999995</v>
      </c>
      <c r="BO14" s="7">
        <f t="shared" si="21"/>
        <v>2403.5999999999995</v>
      </c>
      <c r="BP14" s="7">
        <f t="shared" si="22"/>
        <v>2403.5999999999995</v>
      </c>
      <c r="BR14">
        <f t="shared" si="23"/>
        <v>3183.2995000000001</v>
      </c>
      <c r="BS14">
        <f t="shared" si="24"/>
        <v>313.2960000000005</v>
      </c>
      <c r="BT14">
        <f t="shared" si="25"/>
        <v>63.762599999999999</v>
      </c>
      <c r="BU14">
        <f t="shared" si="26"/>
        <v>118.83029999999999</v>
      </c>
      <c r="BV14">
        <f t="shared" si="43"/>
        <v>219.60000000000002</v>
      </c>
      <c r="BW14">
        <f t="shared" ref="BW14:BW42" si="48">AU14*$BW$3</f>
        <v>103.67999999999999</v>
      </c>
      <c r="BY14" s="28">
        <f t="shared" si="44"/>
        <v>505.87290000000002</v>
      </c>
      <c r="BZ14" s="2">
        <f t="shared" si="39"/>
        <v>2022</v>
      </c>
      <c r="CA14" s="2">
        <f t="shared" si="27"/>
        <v>3183.2995000000001</v>
      </c>
      <c r="CB14">
        <f t="shared" si="28"/>
        <v>2870.0034999999998</v>
      </c>
      <c r="CC14">
        <f t="shared" si="29"/>
        <v>2806.2408999999998</v>
      </c>
      <c r="CD14">
        <f t="shared" si="30"/>
        <v>2687.4105999999997</v>
      </c>
      <c r="CE14" s="7">
        <f t="shared" si="31"/>
        <v>2467.8105999999998</v>
      </c>
      <c r="CF14" s="7">
        <f t="shared" si="32"/>
        <v>2364.1306</v>
      </c>
      <c r="CG14" s="7">
        <f t="shared" si="33"/>
        <v>2364.1306</v>
      </c>
    </row>
    <row r="15" spans="1:85" x14ac:dyDescent="0.25">
      <c r="A15">
        <f t="shared" si="34"/>
        <v>2023</v>
      </c>
      <c r="B15" s="4">
        <f t="shared" si="45"/>
        <v>3730.4000000000005</v>
      </c>
      <c r="C15">
        <f>(B17-B12)/5</f>
        <v>132.80000000000001</v>
      </c>
      <c r="D15" s="4">
        <f t="shared" si="46"/>
        <v>3334.7999999999997</v>
      </c>
      <c r="E15">
        <f>(D17-D12)/5</f>
        <v>79.599999999999994</v>
      </c>
      <c r="F15" s="8">
        <f t="shared" si="1"/>
        <v>395.60000000000082</v>
      </c>
      <c r="G15" s="7">
        <f t="shared" si="35"/>
        <v>53.200000000000273</v>
      </c>
      <c r="H15" s="7">
        <v>3307</v>
      </c>
      <c r="I15" s="10">
        <v>4062</v>
      </c>
      <c r="J15" s="7">
        <v>4262</v>
      </c>
      <c r="K15" s="10">
        <v>3885</v>
      </c>
      <c r="L15" s="7"/>
      <c r="M15" s="12">
        <f t="shared" si="47"/>
        <v>2942.5999999999995</v>
      </c>
      <c r="N15" s="12">
        <v>105.12</v>
      </c>
      <c r="O15" s="12">
        <v>20.399999999999999</v>
      </c>
      <c r="P15" s="12">
        <v>25.9</v>
      </c>
      <c r="Q15" s="13">
        <f t="shared" si="36"/>
        <v>3094.0199999999995</v>
      </c>
      <c r="R15" s="18"/>
      <c r="S15" s="2">
        <f t="shared" si="37"/>
        <v>2023</v>
      </c>
      <c r="T15" s="20">
        <f t="shared" si="2"/>
        <v>4062</v>
      </c>
      <c r="U15" s="20">
        <f t="shared" si="3"/>
        <v>395.60000000000082</v>
      </c>
      <c r="V15" s="20">
        <f t="shared" si="4"/>
        <v>9.7390448055145455</v>
      </c>
      <c r="W15" s="20"/>
      <c r="X15" s="20">
        <v>520</v>
      </c>
      <c r="Y15" s="20">
        <v>105</v>
      </c>
      <c r="Z15" s="20">
        <v>21</v>
      </c>
      <c r="AA15" s="20">
        <v>26</v>
      </c>
      <c r="AB15" s="20">
        <f t="shared" si="5"/>
        <v>672</v>
      </c>
      <c r="AC15" s="20">
        <f t="shared" si="6"/>
        <v>18.328605716779403</v>
      </c>
      <c r="AD15" s="20"/>
      <c r="AE15" s="25">
        <f t="shared" si="7"/>
        <v>3390</v>
      </c>
      <c r="AF15" s="20"/>
      <c r="AG15" s="20">
        <f t="shared" si="8"/>
        <v>3666.3999999999992</v>
      </c>
      <c r="AH15" s="22">
        <v>14</v>
      </c>
      <c r="AI15" s="22">
        <v>52</v>
      </c>
      <c r="AJ15" s="20">
        <f t="shared" si="9"/>
        <v>66</v>
      </c>
      <c r="AK15" s="22"/>
      <c r="AL15" s="22">
        <v>16</v>
      </c>
      <c r="AM15" s="22">
        <v>25</v>
      </c>
      <c r="AN15" s="22">
        <v>25</v>
      </c>
      <c r="AO15" s="22">
        <v>25</v>
      </c>
      <c r="AP15" s="22">
        <v>32</v>
      </c>
      <c r="AQ15" s="4">
        <f t="shared" si="10"/>
        <v>123</v>
      </c>
      <c r="AR15" s="2"/>
      <c r="AS15" s="2">
        <v>240</v>
      </c>
      <c r="AT15" s="2"/>
      <c r="AU15" s="2">
        <v>120</v>
      </c>
      <c r="AW15" s="4">
        <f t="shared" si="11"/>
        <v>549</v>
      </c>
      <c r="AX15" s="7">
        <f t="shared" si="12"/>
        <v>14.97381627754746</v>
      </c>
      <c r="AY15" s="7"/>
      <c r="AZ15" s="26">
        <f t="shared" si="13"/>
        <v>2994.3999999999992</v>
      </c>
      <c r="BC15" s="7">
        <f t="shared" si="14"/>
        <v>549</v>
      </c>
      <c r="BD15" s="7">
        <f t="shared" si="15"/>
        <v>14.97381627754746</v>
      </c>
      <c r="BF15" s="24">
        <f t="shared" si="0"/>
        <v>33.302421994326863</v>
      </c>
      <c r="BG15" s="2">
        <f t="shared" si="38"/>
        <v>2023</v>
      </c>
      <c r="BJ15" s="7">
        <f t="shared" si="16"/>
        <v>3390</v>
      </c>
      <c r="BK15" s="7">
        <f t="shared" si="17"/>
        <v>2994.3999999999992</v>
      </c>
      <c r="BL15" s="7">
        <f t="shared" si="18"/>
        <v>2928.3999999999992</v>
      </c>
      <c r="BM15" s="7">
        <f t="shared" si="19"/>
        <v>2805.3999999999992</v>
      </c>
      <c r="BN15" s="7">
        <f t="shared" si="20"/>
        <v>2565.3999999999992</v>
      </c>
      <c r="BO15" s="7">
        <f t="shared" si="21"/>
        <v>2445.3999999999992</v>
      </c>
      <c r="BP15" s="7">
        <f t="shared" si="22"/>
        <v>2445.3999999999992</v>
      </c>
      <c r="BR15">
        <f t="shared" si="23"/>
        <v>3275.0789999999997</v>
      </c>
      <c r="BS15">
        <f t="shared" si="24"/>
        <v>361.97400000000079</v>
      </c>
      <c r="BT15">
        <f t="shared" si="25"/>
        <v>63.762599999999999</v>
      </c>
      <c r="BU15">
        <f t="shared" si="26"/>
        <v>118.83029999999999</v>
      </c>
      <c r="BV15">
        <f t="shared" si="43"/>
        <v>219.60000000000002</v>
      </c>
      <c r="BW15">
        <f t="shared" si="48"/>
        <v>103.67999999999999</v>
      </c>
      <c r="BY15" s="28">
        <f t="shared" si="44"/>
        <v>505.87290000000002</v>
      </c>
      <c r="BZ15" s="2">
        <f t="shared" si="39"/>
        <v>2023</v>
      </c>
      <c r="CA15" s="2">
        <f t="shared" si="27"/>
        <v>3275.0789999999997</v>
      </c>
      <c r="CB15">
        <f t="shared" si="28"/>
        <v>2913.1049999999991</v>
      </c>
      <c r="CC15">
        <f t="shared" si="29"/>
        <v>2849.3423999999991</v>
      </c>
      <c r="CD15">
        <f t="shared" si="30"/>
        <v>2730.512099999999</v>
      </c>
      <c r="CE15" s="7">
        <f t="shared" si="31"/>
        <v>2510.9120999999991</v>
      </c>
      <c r="CF15" s="7">
        <f t="shared" si="32"/>
        <v>2407.2320999999993</v>
      </c>
      <c r="CG15" s="7">
        <f t="shared" si="33"/>
        <v>2407.2320999999993</v>
      </c>
    </row>
    <row r="16" spans="1:85" x14ac:dyDescent="0.25">
      <c r="A16">
        <f t="shared" si="34"/>
        <v>2024</v>
      </c>
      <c r="B16" s="4">
        <f t="shared" si="45"/>
        <v>3863.2000000000007</v>
      </c>
      <c r="D16" s="4">
        <f t="shared" si="46"/>
        <v>3414.3999999999996</v>
      </c>
      <c r="F16" s="8">
        <f t="shared" si="1"/>
        <v>448.80000000000109</v>
      </c>
      <c r="G16" s="7">
        <f t="shared" si="35"/>
        <v>53.200000000000273</v>
      </c>
      <c r="H16" s="7">
        <v>3388</v>
      </c>
      <c r="I16" s="10">
        <v>4161</v>
      </c>
      <c r="J16" s="7">
        <v>4377</v>
      </c>
      <c r="K16" s="10">
        <v>3951</v>
      </c>
      <c r="L16" s="7"/>
      <c r="M16" s="12">
        <f t="shared" si="47"/>
        <v>3009.7999999999993</v>
      </c>
      <c r="N16" s="12">
        <v>105.12</v>
      </c>
      <c r="O16" s="12">
        <v>20.399999999999999</v>
      </c>
      <c r="P16" s="12">
        <v>25.9</v>
      </c>
      <c r="Q16" s="13">
        <f t="shared" si="36"/>
        <v>3161.2199999999993</v>
      </c>
      <c r="R16" s="18"/>
      <c r="S16" s="2">
        <f t="shared" si="37"/>
        <v>2024</v>
      </c>
      <c r="T16" s="20">
        <f t="shared" si="2"/>
        <v>4161</v>
      </c>
      <c r="U16" s="20">
        <f t="shared" si="3"/>
        <v>448.80000000000109</v>
      </c>
      <c r="V16" s="20">
        <f t="shared" si="4"/>
        <v>10.785868781542925</v>
      </c>
      <c r="W16" s="20"/>
      <c r="X16" s="20">
        <v>520</v>
      </c>
      <c r="Y16" s="20">
        <v>105</v>
      </c>
      <c r="Z16" s="20">
        <v>21</v>
      </c>
      <c r="AA16" s="20">
        <v>26</v>
      </c>
      <c r="AB16" s="20">
        <f t="shared" si="5"/>
        <v>672</v>
      </c>
      <c r="AC16" s="20">
        <f t="shared" si="6"/>
        <v>18.102472927105229</v>
      </c>
      <c r="AD16" s="20"/>
      <c r="AE16" s="25">
        <f t="shared" si="7"/>
        <v>3489</v>
      </c>
      <c r="AF16" s="20"/>
      <c r="AG16" s="20">
        <f t="shared" si="8"/>
        <v>3712.1999999999989</v>
      </c>
      <c r="AH16" s="22">
        <v>14</v>
      </c>
      <c r="AI16" s="22">
        <v>52</v>
      </c>
      <c r="AJ16" s="20">
        <f t="shared" si="9"/>
        <v>66</v>
      </c>
      <c r="AK16" s="22"/>
      <c r="AL16" s="22">
        <v>16</v>
      </c>
      <c r="AM16" s="22">
        <v>25</v>
      </c>
      <c r="AN16" s="22">
        <v>25</v>
      </c>
      <c r="AO16" s="22">
        <v>25</v>
      </c>
      <c r="AP16" s="22">
        <v>32</v>
      </c>
      <c r="AQ16" s="4">
        <f t="shared" si="10"/>
        <v>123</v>
      </c>
      <c r="AR16" s="2"/>
      <c r="AS16" s="2">
        <v>240</v>
      </c>
      <c r="AT16" s="2"/>
      <c r="AU16" s="2">
        <v>120</v>
      </c>
      <c r="AW16" s="4">
        <f t="shared" si="11"/>
        <v>549</v>
      </c>
      <c r="AX16" s="7">
        <f t="shared" si="12"/>
        <v>14.789073864554718</v>
      </c>
      <c r="AY16" s="7"/>
      <c r="AZ16" s="26">
        <f t="shared" si="13"/>
        <v>3040.1999999999989</v>
      </c>
      <c r="BC16" s="7">
        <f t="shared" si="14"/>
        <v>549</v>
      </c>
      <c r="BD16" s="7">
        <f t="shared" si="15"/>
        <v>14.789073864554718</v>
      </c>
      <c r="BF16" s="24">
        <f t="shared" si="0"/>
        <v>32.891546791659948</v>
      </c>
      <c r="BG16" s="2">
        <f t="shared" si="38"/>
        <v>2024</v>
      </c>
      <c r="BJ16" s="7">
        <f t="shared" si="16"/>
        <v>3489</v>
      </c>
      <c r="BK16" s="7">
        <f t="shared" si="17"/>
        <v>3040.1999999999989</v>
      </c>
      <c r="BL16" s="7">
        <f t="shared" si="18"/>
        <v>2974.1999999999989</v>
      </c>
      <c r="BM16" s="7">
        <f t="shared" si="19"/>
        <v>2851.1999999999989</v>
      </c>
      <c r="BN16" s="7">
        <f t="shared" si="20"/>
        <v>2611.1999999999989</v>
      </c>
      <c r="BO16" s="7">
        <f t="shared" si="21"/>
        <v>2491.1999999999989</v>
      </c>
      <c r="BP16" s="7">
        <f t="shared" si="22"/>
        <v>2491.1999999999989</v>
      </c>
      <c r="BR16">
        <f t="shared" si="23"/>
        <v>3370.7228999999998</v>
      </c>
      <c r="BS16">
        <f t="shared" si="24"/>
        <v>410.65200000000101</v>
      </c>
      <c r="BT16">
        <f t="shared" si="25"/>
        <v>63.762599999999999</v>
      </c>
      <c r="BU16">
        <f t="shared" si="26"/>
        <v>118.83029999999999</v>
      </c>
      <c r="BV16">
        <f t="shared" si="43"/>
        <v>219.60000000000002</v>
      </c>
      <c r="BW16">
        <f t="shared" si="48"/>
        <v>103.67999999999999</v>
      </c>
      <c r="BY16" s="28">
        <f t="shared" si="44"/>
        <v>505.87290000000002</v>
      </c>
      <c r="BZ16" s="2">
        <f t="shared" si="39"/>
        <v>2024</v>
      </c>
      <c r="CA16" s="2">
        <f t="shared" si="27"/>
        <v>3370.7228999999998</v>
      </c>
      <c r="CB16">
        <f t="shared" si="28"/>
        <v>2960.0708999999988</v>
      </c>
      <c r="CC16">
        <f t="shared" si="29"/>
        <v>2896.3082999999988</v>
      </c>
      <c r="CD16">
        <f t="shared" si="30"/>
        <v>2777.4779999999987</v>
      </c>
      <c r="CE16" s="7">
        <f t="shared" si="31"/>
        <v>2557.8779999999988</v>
      </c>
      <c r="CF16" s="7">
        <f t="shared" si="32"/>
        <v>2454.197999999999</v>
      </c>
      <c r="CG16" s="7">
        <f t="shared" si="33"/>
        <v>2454.197999999999</v>
      </c>
    </row>
    <row r="17" spans="1:85" x14ac:dyDescent="0.25">
      <c r="A17">
        <f t="shared" si="34"/>
        <v>2025</v>
      </c>
      <c r="B17" s="4">
        <v>3996</v>
      </c>
      <c r="C17">
        <f>(B17-B12)/B12%</f>
        <v>19.927971188475389</v>
      </c>
      <c r="D17" s="4">
        <v>3494</v>
      </c>
      <c r="E17">
        <f>(D17-D12)/D12%</f>
        <v>12.855297157622738</v>
      </c>
      <c r="F17" s="8">
        <f t="shared" si="1"/>
        <v>502</v>
      </c>
      <c r="G17" s="7">
        <f t="shared" si="35"/>
        <v>53.199999999998909</v>
      </c>
      <c r="H17" s="7">
        <v>3471</v>
      </c>
      <c r="I17" s="10">
        <v>4264</v>
      </c>
      <c r="J17" s="7">
        <v>4464</v>
      </c>
      <c r="K17" s="10">
        <v>4017</v>
      </c>
      <c r="L17" s="7">
        <f>(M17-M12)/5</f>
        <v>67.2</v>
      </c>
      <c r="M17" s="12">
        <v>3077</v>
      </c>
      <c r="N17" s="12">
        <v>105.12</v>
      </c>
      <c r="O17" s="12">
        <v>20.399999999999999</v>
      </c>
      <c r="P17" s="12">
        <v>25.9</v>
      </c>
      <c r="Q17" s="13">
        <f t="shared" si="36"/>
        <v>3228.42</v>
      </c>
      <c r="R17" s="18"/>
      <c r="S17" s="2">
        <f t="shared" si="37"/>
        <v>2025</v>
      </c>
      <c r="T17" s="20">
        <f t="shared" si="2"/>
        <v>4264</v>
      </c>
      <c r="U17" s="20">
        <f t="shared" si="3"/>
        <v>502</v>
      </c>
      <c r="V17" s="20">
        <f t="shared" si="4"/>
        <v>11.772983114446529</v>
      </c>
      <c r="W17" s="20"/>
      <c r="X17" s="20">
        <v>520</v>
      </c>
      <c r="Y17" s="20">
        <v>105</v>
      </c>
      <c r="Z17" s="20">
        <v>21</v>
      </c>
      <c r="AA17" s="20">
        <v>26</v>
      </c>
      <c r="AB17" s="20">
        <f t="shared" si="5"/>
        <v>672</v>
      </c>
      <c r="AC17" s="20">
        <f t="shared" si="6"/>
        <v>17.862838915470494</v>
      </c>
      <c r="AD17" s="20"/>
      <c r="AE17" s="25">
        <f t="shared" si="7"/>
        <v>3592</v>
      </c>
      <c r="AF17" s="20"/>
      <c r="AG17" s="20">
        <f t="shared" si="8"/>
        <v>3762</v>
      </c>
      <c r="AH17" s="22">
        <v>14</v>
      </c>
      <c r="AI17" s="22">
        <v>52</v>
      </c>
      <c r="AJ17" s="20">
        <f t="shared" si="9"/>
        <v>66</v>
      </c>
      <c r="AK17" s="22"/>
      <c r="AL17" s="22">
        <v>16</v>
      </c>
      <c r="AM17" s="22">
        <v>25</v>
      </c>
      <c r="AN17" s="22">
        <v>25</v>
      </c>
      <c r="AO17" s="22">
        <v>25</v>
      </c>
      <c r="AP17" s="22">
        <v>32</v>
      </c>
      <c r="AQ17" s="4">
        <f t="shared" si="10"/>
        <v>123</v>
      </c>
      <c r="AR17" s="2"/>
      <c r="AS17" s="2">
        <v>240</v>
      </c>
      <c r="AT17" s="2"/>
      <c r="AU17" s="2">
        <v>120</v>
      </c>
      <c r="AW17" s="4">
        <f t="shared" si="11"/>
        <v>549</v>
      </c>
      <c r="AX17" s="7">
        <f t="shared" si="12"/>
        <v>14.593301435406699</v>
      </c>
      <c r="AY17" s="7"/>
      <c r="AZ17" s="26">
        <f t="shared" si="13"/>
        <v>3090</v>
      </c>
      <c r="BC17" s="7">
        <f t="shared" si="14"/>
        <v>549</v>
      </c>
      <c r="BD17" s="7">
        <f t="shared" si="15"/>
        <v>14.593301435406699</v>
      </c>
      <c r="BF17" s="24">
        <f t="shared" si="0"/>
        <v>32.456140350877192</v>
      </c>
      <c r="BG17" s="2">
        <f t="shared" si="38"/>
        <v>2025</v>
      </c>
      <c r="BJ17" s="7">
        <f t="shared" si="16"/>
        <v>3592</v>
      </c>
      <c r="BK17" s="7">
        <f t="shared" si="17"/>
        <v>3090</v>
      </c>
      <c r="BL17" s="7">
        <f t="shared" si="18"/>
        <v>3024</v>
      </c>
      <c r="BM17" s="7">
        <f t="shared" si="19"/>
        <v>2901</v>
      </c>
      <c r="BN17" s="7">
        <f t="shared" si="20"/>
        <v>2661</v>
      </c>
      <c r="BO17" s="7">
        <f t="shared" si="21"/>
        <v>2541</v>
      </c>
      <c r="BP17" s="7">
        <f t="shared" si="22"/>
        <v>2541</v>
      </c>
      <c r="BR17">
        <f t="shared" si="23"/>
        <v>3470.2311999999997</v>
      </c>
      <c r="BS17">
        <f t="shared" si="24"/>
        <v>459.33000000000004</v>
      </c>
      <c r="BT17">
        <f t="shared" si="25"/>
        <v>63.762599999999999</v>
      </c>
      <c r="BU17">
        <f t="shared" si="26"/>
        <v>118.83029999999999</v>
      </c>
      <c r="BV17">
        <f t="shared" si="43"/>
        <v>219.60000000000002</v>
      </c>
      <c r="BW17">
        <f t="shared" si="48"/>
        <v>103.67999999999999</v>
      </c>
      <c r="BY17" s="28">
        <f t="shared" si="44"/>
        <v>505.87290000000002</v>
      </c>
      <c r="BZ17" s="2">
        <f t="shared" si="39"/>
        <v>2025</v>
      </c>
      <c r="CA17" s="2">
        <f t="shared" si="27"/>
        <v>3470.2311999999997</v>
      </c>
      <c r="CB17">
        <f t="shared" si="28"/>
        <v>3010.9011999999998</v>
      </c>
      <c r="CC17">
        <f t="shared" si="29"/>
        <v>2947.1385999999998</v>
      </c>
      <c r="CD17">
        <f t="shared" si="30"/>
        <v>2828.3082999999997</v>
      </c>
      <c r="CE17" s="7">
        <f t="shared" si="31"/>
        <v>2608.7082999999998</v>
      </c>
      <c r="CF17" s="7">
        <f t="shared" si="32"/>
        <v>2505.0282999999999</v>
      </c>
      <c r="CG17" s="7">
        <f t="shared" si="33"/>
        <v>2505.0282999999999</v>
      </c>
    </row>
    <row r="18" spans="1:85" x14ac:dyDescent="0.25">
      <c r="A18">
        <f t="shared" si="34"/>
        <v>2026</v>
      </c>
      <c r="B18" s="4">
        <f>B17+$C$20</f>
        <v>4149.3999999999996</v>
      </c>
      <c r="D18" s="4">
        <f>D17+$E$20</f>
        <v>3577.8</v>
      </c>
      <c r="F18" s="8">
        <f t="shared" si="1"/>
        <v>571.59999999999945</v>
      </c>
      <c r="G18" s="7">
        <f t="shared" si="35"/>
        <v>69.599999999999454</v>
      </c>
      <c r="H18" s="7">
        <v>3553</v>
      </c>
      <c r="I18" s="10">
        <v>4366</v>
      </c>
      <c r="J18" s="7">
        <v>4547</v>
      </c>
      <c r="K18" s="10">
        <v>4081</v>
      </c>
      <c r="L18" s="7"/>
      <c r="M18" s="12">
        <f>M17+$L$22</f>
        <v>3417.2</v>
      </c>
      <c r="N18" s="12">
        <v>105.12</v>
      </c>
      <c r="O18" s="12">
        <v>20.399999999999999</v>
      </c>
      <c r="P18" s="12">
        <v>25.9</v>
      </c>
      <c r="Q18" s="13">
        <f t="shared" si="36"/>
        <v>3568.62</v>
      </c>
      <c r="R18" s="18"/>
      <c r="S18" s="2">
        <f t="shared" si="37"/>
        <v>2026</v>
      </c>
      <c r="T18" s="20">
        <f t="shared" si="2"/>
        <v>4366</v>
      </c>
      <c r="U18" s="20">
        <f t="shared" si="3"/>
        <v>571.59999999999945</v>
      </c>
      <c r="V18" s="20">
        <f t="shared" si="4"/>
        <v>13.09207512597342</v>
      </c>
      <c r="W18" s="20"/>
      <c r="X18" s="20">
        <v>520</v>
      </c>
      <c r="Y18" s="20">
        <v>105</v>
      </c>
      <c r="Z18" s="20">
        <v>21</v>
      </c>
      <c r="AA18" s="20">
        <v>26</v>
      </c>
      <c r="AB18" s="20">
        <f t="shared" si="5"/>
        <v>672</v>
      </c>
      <c r="AC18" s="20">
        <f t="shared" si="6"/>
        <v>17.710309930423779</v>
      </c>
      <c r="AD18" s="20"/>
      <c r="AE18" s="25">
        <f t="shared" si="7"/>
        <v>3694</v>
      </c>
      <c r="AF18" s="20"/>
      <c r="AG18" s="20">
        <f t="shared" si="8"/>
        <v>3794.4000000000005</v>
      </c>
      <c r="AH18" s="22">
        <v>14</v>
      </c>
      <c r="AI18" s="22">
        <v>52</v>
      </c>
      <c r="AJ18" s="20">
        <f t="shared" si="9"/>
        <v>66</v>
      </c>
      <c r="AK18" s="22"/>
      <c r="AL18" s="22">
        <v>16</v>
      </c>
      <c r="AM18" s="22">
        <v>25</v>
      </c>
      <c r="AN18" s="22">
        <v>25</v>
      </c>
      <c r="AO18" s="22">
        <v>25</v>
      </c>
      <c r="AP18" s="22">
        <v>32</v>
      </c>
      <c r="AQ18" s="4">
        <f t="shared" si="10"/>
        <v>123</v>
      </c>
      <c r="AR18" s="2"/>
      <c r="AS18" s="2">
        <v>240</v>
      </c>
      <c r="AT18" s="2"/>
      <c r="AU18" s="2">
        <v>120</v>
      </c>
      <c r="AW18" s="4">
        <f t="shared" si="11"/>
        <v>549</v>
      </c>
      <c r="AX18" s="7">
        <f t="shared" si="12"/>
        <v>14.468690702087285</v>
      </c>
      <c r="AY18" s="7"/>
      <c r="AZ18" s="26">
        <f t="shared" si="13"/>
        <v>3122.4000000000005</v>
      </c>
      <c r="BC18" s="7">
        <f t="shared" si="14"/>
        <v>549</v>
      </c>
      <c r="BD18" s="7">
        <f t="shared" si="15"/>
        <v>14.468690702087285</v>
      </c>
      <c r="BF18" s="24">
        <f t="shared" si="0"/>
        <v>32.179000632511062</v>
      </c>
      <c r="BG18" s="2">
        <f t="shared" si="38"/>
        <v>2026</v>
      </c>
      <c r="BJ18" s="7">
        <f t="shared" si="16"/>
        <v>3694</v>
      </c>
      <c r="BK18" s="7">
        <f t="shared" si="17"/>
        <v>3122.4000000000005</v>
      </c>
      <c r="BL18" s="7">
        <f t="shared" si="18"/>
        <v>3056.4000000000005</v>
      </c>
      <c r="BM18" s="7">
        <f t="shared" si="19"/>
        <v>2933.4000000000005</v>
      </c>
      <c r="BN18" s="7">
        <f t="shared" si="20"/>
        <v>2693.4000000000005</v>
      </c>
      <c r="BO18" s="7">
        <f t="shared" si="21"/>
        <v>2573.4000000000005</v>
      </c>
      <c r="BP18" s="7">
        <f t="shared" si="22"/>
        <v>2573.4000000000005</v>
      </c>
      <c r="BR18">
        <f t="shared" si="23"/>
        <v>3568.7734</v>
      </c>
      <c r="BS18">
        <f>U18*$BW$3</f>
        <v>493.86239999999952</v>
      </c>
      <c r="BT18">
        <f t="shared" si="25"/>
        <v>63.762599999999999</v>
      </c>
      <c r="BU18">
        <f t="shared" si="26"/>
        <v>118.83029999999999</v>
      </c>
      <c r="BV18">
        <f t="shared" si="43"/>
        <v>219.60000000000002</v>
      </c>
      <c r="BW18">
        <f t="shared" si="48"/>
        <v>103.67999999999999</v>
      </c>
      <c r="BY18" s="28">
        <f t="shared" si="44"/>
        <v>505.87290000000002</v>
      </c>
      <c r="BZ18" s="2">
        <f t="shared" si="39"/>
        <v>2026</v>
      </c>
      <c r="CA18" s="2">
        <f t="shared" si="27"/>
        <v>3568.7734</v>
      </c>
      <c r="CB18">
        <f t="shared" si="28"/>
        <v>3074.9110000000005</v>
      </c>
      <c r="CC18">
        <f t="shared" si="29"/>
        <v>3011.1484000000005</v>
      </c>
      <c r="CD18">
        <f t="shared" si="30"/>
        <v>2892.3181000000004</v>
      </c>
      <c r="CE18" s="7">
        <f t="shared" si="31"/>
        <v>2672.7181000000005</v>
      </c>
      <c r="CF18" s="7">
        <f t="shared" si="32"/>
        <v>2569.0381000000007</v>
      </c>
      <c r="CG18" s="7">
        <f t="shared" si="33"/>
        <v>2569.0381000000007</v>
      </c>
    </row>
    <row r="19" spans="1:85" x14ac:dyDescent="0.25">
      <c r="A19">
        <f t="shared" si="34"/>
        <v>2027</v>
      </c>
      <c r="B19" s="4">
        <f t="shared" ref="B19:B21" si="49">B18+$C$20</f>
        <v>4302.7999999999993</v>
      </c>
      <c r="D19" s="4">
        <f t="shared" ref="D19:D21" si="50">D18+$E$20</f>
        <v>3661.6000000000004</v>
      </c>
      <c r="F19" s="8">
        <f t="shared" si="1"/>
        <v>641.19999999999891</v>
      </c>
      <c r="G19" s="7">
        <f t="shared" si="35"/>
        <v>69.599999999999454</v>
      </c>
      <c r="H19" s="7">
        <v>3605</v>
      </c>
      <c r="I19" s="10">
        <v>4440</v>
      </c>
      <c r="J19" s="7">
        <v>4630</v>
      </c>
      <c r="K19" s="10">
        <v>4141</v>
      </c>
      <c r="L19" s="7"/>
      <c r="M19" s="12">
        <f t="shared" ref="M19:M21" si="51">M18+$L$22</f>
        <v>3757.3999999999996</v>
      </c>
      <c r="N19" s="12">
        <v>105.12</v>
      </c>
      <c r="O19" s="12">
        <v>20.399999999999999</v>
      </c>
      <c r="P19" s="12">
        <v>25.9</v>
      </c>
      <c r="Q19" s="13">
        <f t="shared" si="36"/>
        <v>3908.8199999999997</v>
      </c>
      <c r="R19" s="18"/>
      <c r="S19" s="2">
        <f t="shared" si="37"/>
        <v>2027</v>
      </c>
      <c r="T19" s="20">
        <f t="shared" si="2"/>
        <v>4440</v>
      </c>
      <c r="U19" s="20">
        <f t="shared" si="3"/>
        <v>641.19999999999891</v>
      </c>
      <c r="V19" s="20">
        <f t="shared" si="4"/>
        <v>14.441441441441418</v>
      </c>
      <c r="W19" s="20"/>
      <c r="X19" s="20">
        <v>520</v>
      </c>
      <c r="Y19" s="20">
        <v>105</v>
      </c>
      <c r="Z19" s="20">
        <v>21</v>
      </c>
      <c r="AA19" s="20">
        <v>26</v>
      </c>
      <c r="AB19" s="20">
        <f t="shared" si="5"/>
        <v>672</v>
      </c>
      <c r="AC19" s="20">
        <f t="shared" si="6"/>
        <v>17.689796777929867</v>
      </c>
      <c r="AD19" s="20"/>
      <c r="AE19" s="25">
        <f t="shared" si="7"/>
        <v>3768</v>
      </c>
      <c r="AF19" s="20"/>
      <c r="AG19" s="20">
        <f t="shared" si="8"/>
        <v>3798.8000000000011</v>
      </c>
      <c r="AH19" s="22">
        <v>14</v>
      </c>
      <c r="AI19" s="22">
        <v>52</v>
      </c>
      <c r="AJ19" s="20">
        <f t="shared" si="9"/>
        <v>66</v>
      </c>
      <c r="AK19" s="22"/>
      <c r="AL19" s="22">
        <v>16</v>
      </c>
      <c r="AM19" s="22">
        <v>25</v>
      </c>
      <c r="AN19" s="22">
        <v>25</v>
      </c>
      <c r="AO19" s="22">
        <v>25</v>
      </c>
      <c r="AP19" s="22">
        <v>32</v>
      </c>
      <c r="AQ19" s="4">
        <f t="shared" si="10"/>
        <v>123</v>
      </c>
      <c r="AR19" s="2"/>
      <c r="AS19" s="2">
        <v>240</v>
      </c>
      <c r="AT19" s="2"/>
      <c r="AU19" s="2">
        <v>120</v>
      </c>
      <c r="AW19" s="4">
        <f t="shared" si="11"/>
        <v>549</v>
      </c>
      <c r="AX19" s="7">
        <f t="shared" si="12"/>
        <v>14.451932189112346</v>
      </c>
      <c r="AY19" s="7"/>
      <c r="AZ19" s="26">
        <f t="shared" si="13"/>
        <v>3126.8000000000011</v>
      </c>
      <c r="BC19" s="7">
        <f t="shared" si="14"/>
        <v>549</v>
      </c>
      <c r="BD19" s="7">
        <f t="shared" si="15"/>
        <v>14.451932189112346</v>
      </c>
      <c r="BF19" s="24">
        <f t="shared" si="0"/>
        <v>32.141728967042212</v>
      </c>
      <c r="BG19" s="2">
        <f t="shared" si="38"/>
        <v>2027</v>
      </c>
      <c r="BJ19" s="7">
        <f t="shared" si="16"/>
        <v>3768</v>
      </c>
      <c r="BK19" s="7">
        <f t="shared" si="17"/>
        <v>3126.8000000000011</v>
      </c>
      <c r="BL19" s="7">
        <f t="shared" si="18"/>
        <v>3060.8000000000011</v>
      </c>
      <c r="BM19" s="7">
        <f t="shared" si="19"/>
        <v>2937.8000000000011</v>
      </c>
      <c r="BN19" s="7">
        <f t="shared" si="20"/>
        <v>2697.8000000000011</v>
      </c>
      <c r="BO19" s="7">
        <f t="shared" si="21"/>
        <v>2577.8000000000011</v>
      </c>
      <c r="BP19" s="7">
        <f t="shared" si="22"/>
        <v>2577.8000000000011</v>
      </c>
      <c r="BR19">
        <f t="shared" si="23"/>
        <v>3640.2647999999999</v>
      </c>
      <c r="BS19">
        <f t="shared" ref="BS19:BS28" si="52">U19*$BW$3</f>
        <v>553.9967999999991</v>
      </c>
      <c r="BT19">
        <f t="shared" si="25"/>
        <v>63.762599999999999</v>
      </c>
      <c r="BU19">
        <f t="shared" si="26"/>
        <v>118.83029999999999</v>
      </c>
      <c r="BV19">
        <f t="shared" si="43"/>
        <v>219.60000000000002</v>
      </c>
      <c r="BW19">
        <f t="shared" si="48"/>
        <v>103.67999999999999</v>
      </c>
      <c r="BY19" s="28">
        <f t="shared" si="44"/>
        <v>505.87290000000002</v>
      </c>
      <c r="BZ19" s="2">
        <f t="shared" si="39"/>
        <v>2027</v>
      </c>
      <c r="CA19" s="2">
        <f t="shared" si="27"/>
        <v>3640.2647999999999</v>
      </c>
      <c r="CB19">
        <f t="shared" si="28"/>
        <v>3086.2680000000009</v>
      </c>
      <c r="CC19">
        <f t="shared" si="29"/>
        <v>3022.5054000000009</v>
      </c>
      <c r="CD19">
        <f t="shared" si="30"/>
        <v>2903.6751000000008</v>
      </c>
      <c r="CE19" s="7">
        <f t="shared" si="31"/>
        <v>2684.0751000000009</v>
      </c>
      <c r="CF19" s="7">
        <f t="shared" si="32"/>
        <v>2580.3951000000011</v>
      </c>
      <c r="CG19" s="7">
        <f t="shared" si="33"/>
        <v>2580.3951000000011</v>
      </c>
    </row>
    <row r="20" spans="1:85" x14ac:dyDescent="0.25">
      <c r="A20">
        <f t="shared" si="34"/>
        <v>2028</v>
      </c>
      <c r="B20" s="4">
        <f t="shared" si="49"/>
        <v>4456.1999999999989</v>
      </c>
      <c r="C20">
        <f>(B22-B17)/5</f>
        <v>153.4</v>
      </c>
      <c r="D20" s="4">
        <f t="shared" si="50"/>
        <v>3745.4000000000005</v>
      </c>
      <c r="E20">
        <f>(D22-D17)/5</f>
        <v>83.8</v>
      </c>
      <c r="F20" s="8">
        <f t="shared" si="1"/>
        <v>710.79999999999836</v>
      </c>
      <c r="G20" s="7">
        <f t="shared" si="35"/>
        <v>69.599999999999454</v>
      </c>
      <c r="H20" s="7">
        <v>3657</v>
      </c>
      <c r="I20" s="10">
        <v>4509</v>
      </c>
      <c r="J20" s="7">
        <v>4713</v>
      </c>
      <c r="K20" s="10">
        <v>4197</v>
      </c>
      <c r="L20" s="7"/>
      <c r="M20" s="12">
        <f t="shared" si="51"/>
        <v>4097.5999999999995</v>
      </c>
      <c r="N20" s="12">
        <v>105.12</v>
      </c>
      <c r="O20" s="12">
        <v>20.399999999999999</v>
      </c>
      <c r="P20" s="12">
        <v>25.9</v>
      </c>
      <c r="Q20" s="13">
        <f t="shared" si="36"/>
        <v>4249.0199999999986</v>
      </c>
      <c r="R20" s="18"/>
      <c r="S20" s="2">
        <f t="shared" si="37"/>
        <v>2028</v>
      </c>
      <c r="T20" s="20">
        <f t="shared" si="2"/>
        <v>4509</v>
      </c>
      <c r="U20" s="20">
        <f t="shared" si="3"/>
        <v>710.79999999999836</v>
      </c>
      <c r="V20" s="20">
        <f t="shared" si="4"/>
        <v>15.764027500554409</v>
      </c>
      <c r="W20" s="20"/>
      <c r="X20" s="20">
        <v>520</v>
      </c>
      <c r="Y20" s="20">
        <v>105</v>
      </c>
      <c r="Z20" s="20">
        <v>21</v>
      </c>
      <c r="AA20" s="20">
        <v>26</v>
      </c>
      <c r="AB20" s="20">
        <f t="shared" si="5"/>
        <v>672</v>
      </c>
      <c r="AC20" s="20">
        <f t="shared" si="6"/>
        <v>17.69259122742351</v>
      </c>
      <c r="AD20" s="20"/>
      <c r="AE20" s="25">
        <f t="shared" si="7"/>
        <v>3837</v>
      </c>
      <c r="AF20" s="20"/>
      <c r="AG20" s="20">
        <f t="shared" si="8"/>
        <v>3798.2000000000016</v>
      </c>
      <c r="AH20" s="22">
        <v>14</v>
      </c>
      <c r="AI20" s="22">
        <v>52</v>
      </c>
      <c r="AJ20" s="20">
        <f t="shared" si="9"/>
        <v>66</v>
      </c>
      <c r="AK20" s="22"/>
      <c r="AL20" s="22">
        <v>16</v>
      </c>
      <c r="AM20" s="22">
        <v>25</v>
      </c>
      <c r="AN20" s="22">
        <v>25</v>
      </c>
      <c r="AO20" s="22">
        <v>25</v>
      </c>
      <c r="AP20" s="22">
        <v>32</v>
      </c>
      <c r="AQ20" s="4">
        <f t="shared" si="10"/>
        <v>123</v>
      </c>
      <c r="AR20" s="2"/>
      <c r="AS20" s="2">
        <v>240</v>
      </c>
      <c r="AT20" s="2"/>
      <c r="AU20" s="2">
        <v>120</v>
      </c>
      <c r="AW20" s="4">
        <f t="shared" si="11"/>
        <v>549</v>
      </c>
      <c r="AX20" s="7">
        <f t="shared" si="12"/>
        <v>14.454215154546885</v>
      </c>
      <c r="AY20" s="7"/>
      <c r="AZ20" s="26">
        <f t="shared" si="13"/>
        <v>3126.2000000000016</v>
      </c>
      <c r="BC20" s="7">
        <f t="shared" si="14"/>
        <v>549</v>
      </c>
      <c r="BD20" s="7">
        <f t="shared" si="15"/>
        <v>14.454215154546885</v>
      </c>
      <c r="BF20" s="24">
        <f t="shared" si="0"/>
        <v>32.146806381970393</v>
      </c>
      <c r="BG20" s="2">
        <f t="shared" si="38"/>
        <v>2028</v>
      </c>
      <c r="BJ20" s="7">
        <f t="shared" si="16"/>
        <v>3837</v>
      </c>
      <c r="BK20" s="7">
        <f t="shared" si="17"/>
        <v>3126.2000000000016</v>
      </c>
      <c r="BL20" s="7">
        <f t="shared" si="18"/>
        <v>3060.2000000000016</v>
      </c>
      <c r="BM20" s="7">
        <f t="shared" si="19"/>
        <v>2937.2000000000016</v>
      </c>
      <c r="BN20" s="7">
        <f t="shared" si="20"/>
        <v>2697.2000000000016</v>
      </c>
      <c r="BO20" s="7">
        <f t="shared" si="21"/>
        <v>2577.2000000000016</v>
      </c>
      <c r="BP20" s="7">
        <f t="shared" si="22"/>
        <v>2577.2000000000016</v>
      </c>
      <c r="BR20">
        <f t="shared" si="23"/>
        <v>3706.9256999999998</v>
      </c>
      <c r="BS20">
        <f t="shared" si="52"/>
        <v>614.13119999999856</v>
      </c>
      <c r="BT20">
        <f t="shared" si="25"/>
        <v>63.762599999999999</v>
      </c>
      <c r="BU20">
        <f t="shared" si="26"/>
        <v>118.83029999999999</v>
      </c>
      <c r="BV20">
        <f t="shared" si="43"/>
        <v>219.60000000000002</v>
      </c>
      <c r="BW20">
        <f t="shared" si="48"/>
        <v>103.67999999999999</v>
      </c>
      <c r="BY20" s="28">
        <f t="shared" si="44"/>
        <v>505.87290000000002</v>
      </c>
      <c r="BZ20" s="2">
        <f t="shared" si="39"/>
        <v>2028</v>
      </c>
      <c r="CA20" s="2">
        <f t="shared" si="27"/>
        <v>3706.9256999999998</v>
      </c>
      <c r="CB20">
        <f t="shared" si="28"/>
        <v>3092.7945000000013</v>
      </c>
      <c r="CC20">
        <f t="shared" si="29"/>
        <v>3029.0319000000013</v>
      </c>
      <c r="CD20">
        <f t="shared" si="30"/>
        <v>2910.2016000000012</v>
      </c>
      <c r="CE20" s="7">
        <f t="shared" si="31"/>
        <v>2690.6016000000013</v>
      </c>
      <c r="CF20" s="7">
        <f t="shared" si="32"/>
        <v>2586.9216000000015</v>
      </c>
      <c r="CG20" s="7">
        <f t="shared" si="33"/>
        <v>2586.9216000000015</v>
      </c>
    </row>
    <row r="21" spans="1:85" x14ac:dyDescent="0.25">
      <c r="A21">
        <f t="shared" si="34"/>
        <v>2029</v>
      </c>
      <c r="B21" s="4">
        <f t="shared" si="49"/>
        <v>4609.5999999999985</v>
      </c>
      <c r="D21" s="4">
        <f t="shared" si="50"/>
        <v>3829.2000000000007</v>
      </c>
      <c r="F21" s="8">
        <f t="shared" si="1"/>
        <v>780.39999999999782</v>
      </c>
      <c r="G21" s="7">
        <f t="shared" si="35"/>
        <v>69.599999999999454</v>
      </c>
      <c r="H21" s="7">
        <v>3710</v>
      </c>
      <c r="I21" s="10">
        <v>4577</v>
      </c>
      <c r="J21" s="7">
        <v>4798</v>
      </c>
      <c r="K21" s="10">
        <v>4251</v>
      </c>
      <c r="L21" s="7"/>
      <c r="M21" s="12">
        <f t="shared" si="51"/>
        <v>4437.7999999999993</v>
      </c>
      <c r="N21" s="12">
        <v>105.12</v>
      </c>
      <c r="O21" s="12">
        <v>20.399999999999999</v>
      </c>
      <c r="P21" s="12">
        <v>25.9</v>
      </c>
      <c r="Q21" s="13">
        <f t="shared" si="36"/>
        <v>4589.2199999999984</v>
      </c>
      <c r="R21" s="18"/>
      <c r="S21" s="2">
        <f t="shared" si="37"/>
        <v>2029</v>
      </c>
      <c r="T21" s="20">
        <f t="shared" si="2"/>
        <v>4577</v>
      </c>
      <c r="U21" s="20">
        <f t="shared" si="3"/>
        <v>780.39999999999782</v>
      </c>
      <c r="V21" s="20">
        <f t="shared" si="4"/>
        <v>17.050469740004321</v>
      </c>
      <c r="W21" s="20"/>
      <c r="X21" s="20">
        <v>520</v>
      </c>
      <c r="Y21" s="20">
        <v>105</v>
      </c>
      <c r="Z21" s="20">
        <v>21</v>
      </c>
      <c r="AA21" s="20">
        <v>26</v>
      </c>
      <c r="AB21" s="20">
        <f t="shared" si="5"/>
        <v>672</v>
      </c>
      <c r="AC21" s="20">
        <f t="shared" si="6"/>
        <v>17.700047410841268</v>
      </c>
      <c r="AD21" s="20"/>
      <c r="AE21" s="25">
        <f t="shared" si="7"/>
        <v>3905</v>
      </c>
      <c r="AF21" s="20"/>
      <c r="AG21" s="20">
        <f t="shared" si="8"/>
        <v>3796.6000000000022</v>
      </c>
      <c r="AH21" s="22">
        <v>14</v>
      </c>
      <c r="AI21" s="22">
        <v>52</v>
      </c>
      <c r="AJ21" s="20">
        <f t="shared" si="9"/>
        <v>66</v>
      </c>
      <c r="AK21" s="22"/>
      <c r="AL21" s="22">
        <v>16</v>
      </c>
      <c r="AM21" s="22">
        <v>25</v>
      </c>
      <c r="AN21" s="22">
        <v>25</v>
      </c>
      <c r="AO21" s="22">
        <v>25</v>
      </c>
      <c r="AP21" s="22">
        <v>32</v>
      </c>
      <c r="AQ21" s="4">
        <f t="shared" si="10"/>
        <v>123</v>
      </c>
      <c r="AR21" s="2"/>
      <c r="AS21" s="2">
        <v>240</v>
      </c>
      <c r="AT21" s="2"/>
      <c r="AU21" s="2">
        <v>120</v>
      </c>
      <c r="AW21" s="4">
        <f t="shared" si="11"/>
        <v>549</v>
      </c>
      <c r="AX21" s="7">
        <f t="shared" si="12"/>
        <v>14.46030659010693</v>
      </c>
      <c r="AY21" s="7"/>
      <c r="AZ21" s="26">
        <f t="shared" si="13"/>
        <v>3124.6000000000022</v>
      </c>
      <c r="BC21" s="7">
        <f t="shared" si="14"/>
        <v>549</v>
      </c>
      <c r="BD21" s="7">
        <f t="shared" si="15"/>
        <v>14.46030659010693</v>
      </c>
      <c r="BF21" s="24">
        <f t="shared" si="0"/>
        <v>32.160354000948196</v>
      </c>
      <c r="BG21" s="2">
        <f t="shared" si="38"/>
        <v>2029</v>
      </c>
      <c r="BJ21" s="7">
        <f t="shared" si="16"/>
        <v>3905</v>
      </c>
      <c r="BK21" s="7">
        <f t="shared" si="17"/>
        <v>3124.6000000000022</v>
      </c>
      <c r="BL21" s="7">
        <f t="shared" si="18"/>
        <v>3058.6000000000022</v>
      </c>
      <c r="BM21" s="7">
        <f t="shared" si="19"/>
        <v>2935.6000000000022</v>
      </c>
      <c r="BN21" s="7">
        <f t="shared" si="20"/>
        <v>2695.6000000000022</v>
      </c>
      <c r="BO21" s="7">
        <f t="shared" si="21"/>
        <v>2575.6000000000022</v>
      </c>
      <c r="BP21" s="7">
        <f t="shared" si="22"/>
        <v>2575.6000000000022</v>
      </c>
      <c r="BR21">
        <f t="shared" si="23"/>
        <v>3772.6205</v>
      </c>
      <c r="BS21">
        <f t="shared" si="52"/>
        <v>674.26559999999813</v>
      </c>
      <c r="BT21">
        <f t="shared" si="25"/>
        <v>63.762599999999999</v>
      </c>
      <c r="BU21">
        <f t="shared" si="26"/>
        <v>118.83029999999999</v>
      </c>
      <c r="BV21">
        <f t="shared" si="43"/>
        <v>219.60000000000002</v>
      </c>
      <c r="BW21">
        <f t="shared" si="48"/>
        <v>103.67999999999999</v>
      </c>
      <c r="BY21" s="28">
        <f t="shared" si="44"/>
        <v>505.87290000000002</v>
      </c>
      <c r="BZ21" s="2">
        <f t="shared" si="39"/>
        <v>2029</v>
      </c>
      <c r="CA21" s="2">
        <f t="shared" si="27"/>
        <v>3772.6205</v>
      </c>
      <c r="CB21">
        <f t="shared" si="28"/>
        <v>3098.3549000000021</v>
      </c>
      <c r="CC21">
        <f t="shared" si="29"/>
        <v>3034.5923000000021</v>
      </c>
      <c r="CD21">
        <f t="shared" si="30"/>
        <v>2915.762000000002</v>
      </c>
      <c r="CE21" s="7">
        <f t="shared" si="31"/>
        <v>2696.1620000000021</v>
      </c>
      <c r="CF21" s="7">
        <f t="shared" si="32"/>
        <v>2592.4820000000022</v>
      </c>
      <c r="CG21" s="7">
        <f t="shared" si="33"/>
        <v>2592.4820000000022</v>
      </c>
    </row>
    <row r="22" spans="1:85" x14ac:dyDescent="0.25">
      <c r="A22">
        <f t="shared" si="34"/>
        <v>2030</v>
      </c>
      <c r="B22" s="4">
        <v>4763</v>
      </c>
      <c r="C22">
        <f>(B22-B17)/B17%</f>
        <v>19.194194194194193</v>
      </c>
      <c r="D22" s="4">
        <v>3913</v>
      </c>
      <c r="E22">
        <f>(D22-D17)/D17%</f>
        <v>11.99198626216371</v>
      </c>
      <c r="F22" s="8">
        <f t="shared" si="1"/>
        <v>850</v>
      </c>
      <c r="G22" s="7">
        <f t="shared" si="35"/>
        <v>69.600000000002183</v>
      </c>
      <c r="H22" s="7">
        <v>3764</v>
      </c>
      <c r="I22" s="10">
        <v>4645</v>
      </c>
      <c r="J22" s="7">
        <v>4884</v>
      </c>
      <c r="K22" s="10">
        <v>4303</v>
      </c>
      <c r="L22" s="7">
        <f>(M22-M17)/5</f>
        <v>340.2</v>
      </c>
      <c r="M22" s="12">
        <v>4778</v>
      </c>
      <c r="N22" s="12">
        <v>105.12</v>
      </c>
      <c r="O22" s="12">
        <v>20.399999999999999</v>
      </c>
      <c r="P22" s="12">
        <v>25.9</v>
      </c>
      <c r="Q22" s="13">
        <f t="shared" si="36"/>
        <v>4929.4199999999992</v>
      </c>
      <c r="R22" s="18"/>
      <c r="S22" s="2">
        <f t="shared" si="37"/>
        <v>2030</v>
      </c>
      <c r="T22" s="20">
        <f t="shared" si="2"/>
        <v>4645</v>
      </c>
      <c r="U22" s="20">
        <f t="shared" si="3"/>
        <v>850</v>
      </c>
      <c r="V22" s="20">
        <f t="shared" si="4"/>
        <v>18.29924650161464</v>
      </c>
      <c r="W22" s="20"/>
      <c r="X22" s="20">
        <v>520</v>
      </c>
      <c r="Y22" s="20">
        <v>105</v>
      </c>
      <c r="Z22" s="20">
        <v>21</v>
      </c>
      <c r="AA22" s="20">
        <v>26</v>
      </c>
      <c r="AB22" s="20">
        <f t="shared" si="5"/>
        <v>672</v>
      </c>
      <c r="AC22" s="20">
        <f t="shared" si="6"/>
        <v>17.707509881422922</v>
      </c>
      <c r="AD22" s="20"/>
      <c r="AE22" s="25">
        <f t="shared" si="7"/>
        <v>3973</v>
      </c>
      <c r="AF22" s="20"/>
      <c r="AG22" s="20">
        <f t="shared" si="8"/>
        <v>3795</v>
      </c>
      <c r="AH22" s="22">
        <v>14</v>
      </c>
      <c r="AI22" s="22">
        <v>52</v>
      </c>
      <c r="AJ22" s="20">
        <f t="shared" si="9"/>
        <v>66</v>
      </c>
      <c r="AK22" s="22"/>
      <c r="AL22" s="22">
        <v>16</v>
      </c>
      <c r="AM22" s="22">
        <v>25</v>
      </c>
      <c r="AN22" s="22">
        <v>25</v>
      </c>
      <c r="AO22" s="22">
        <v>25</v>
      </c>
      <c r="AP22" s="22">
        <v>32</v>
      </c>
      <c r="AQ22" s="4">
        <f t="shared" si="10"/>
        <v>123</v>
      </c>
      <c r="AR22" s="2"/>
      <c r="AS22" s="2">
        <v>240</v>
      </c>
      <c r="AT22" s="2"/>
      <c r="AU22" s="2">
        <v>120</v>
      </c>
      <c r="AW22" s="4">
        <f t="shared" si="11"/>
        <v>549</v>
      </c>
      <c r="AX22" s="7">
        <f t="shared" si="12"/>
        <v>14.466403162055334</v>
      </c>
      <c r="AY22" s="7"/>
      <c r="AZ22" s="26">
        <f t="shared" si="13"/>
        <v>3123</v>
      </c>
      <c r="BB22">
        <v>80</v>
      </c>
      <c r="BC22" s="7">
        <f>AW22+BB22</f>
        <v>629</v>
      </c>
      <c r="BD22" s="7">
        <f t="shared" si="15"/>
        <v>16.574440052700922</v>
      </c>
      <c r="BE22" s="23"/>
      <c r="BF22" s="24">
        <f t="shared" si="0"/>
        <v>34.281949934123844</v>
      </c>
      <c r="BG22" s="2">
        <f t="shared" si="38"/>
        <v>2030</v>
      </c>
      <c r="BJ22" s="7">
        <f t="shared" si="16"/>
        <v>3973</v>
      </c>
      <c r="BK22" s="7">
        <f t="shared" si="17"/>
        <v>3123</v>
      </c>
      <c r="BL22" s="7">
        <f t="shared" si="18"/>
        <v>3057</v>
      </c>
      <c r="BM22" s="7">
        <f t="shared" si="19"/>
        <v>2934</v>
      </c>
      <c r="BN22" s="7">
        <f t="shared" si="20"/>
        <v>2694</v>
      </c>
      <c r="BO22" s="7">
        <f t="shared" si="21"/>
        <v>2574</v>
      </c>
      <c r="BP22" s="7">
        <f t="shared" si="22"/>
        <v>2494</v>
      </c>
      <c r="BR22">
        <f t="shared" si="23"/>
        <v>3838.3152999999998</v>
      </c>
      <c r="BS22">
        <f t="shared" si="52"/>
        <v>734.4</v>
      </c>
      <c r="BT22">
        <f t="shared" si="25"/>
        <v>63.762599999999999</v>
      </c>
      <c r="BU22">
        <f t="shared" si="26"/>
        <v>118.83029999999999</v>
      </c>
      <c r="BV22">
        <f>AS22*$BW$3</f>
        <v>207.35999999999999</v>
      </c>
      <c r="BW22">
        <f t="shared" si="48"/>
        <v>103.67999999999999</v>
      </c>
      <c r="BX22">
        <f>BB22*$BX$2</f>
        <v>77.287999999999997</v>
      </c>
      <c r="BY22" s="28">
        <f t="shared" si="44"/>
        <v>493.63290000000001</v>
      </c>
      <c r="BZ22" s="2">
        <f t="shared" si="39"/>
        <v>2030</v>
      </c>
      <c r="CA22" s="2">
        <f t="shared" si="27"/>
        <v>3838.3152999999998</v>
      </c>
      <c r="CB22">
        <f t="shared" si="28"/>
        <v>3103.9152999999997</v>
      </c>
      <c r="CC22">
        <f t="shared" si="29"/>
        <v>3040.1526999999996</v>
      </c>
      <c r="CD22">
        <f t="shared" si="30"/>
        <v>2921.3223999999996</v>
      </c>
      <c r="CE22" s="7">
        <f t="shared" si="31"/>
        <v>2713.9623999999994</v>
      </c>
      <c r="CF22" s="7">
        <f t="shared" si="32"/>
        <v>2610.2823999999996</v>
      </c>
      <c r="CG22" s="7">
        <f t="shared" si="33"/>
        <v>2532.9943999999996</v>
      </c>
    </row>
    <row r="23" spans="1:85" x14ac:dyDescent="0.25">
      <c r="A23">
        <f t="shared" si="34"/>
        <v>2031</v>
      </c>
      <c r="B23" s="4"/>
      <c r="D23" s="4"/>
      <c r="F23" s="11">
        <f>F22+G23</f>
        <v>935</v>
      </c>
      <c r="G23">
        <v>85</v>
      </c>
      <c r="H23" s="7">
        <v>3818</v>
      </c>
      <c r="I23" s="10">
        <v>4713</v>
      </c>
      <c r="J23" s="7">
        <v>4972</v>
      </c>
      <c r="K23" s="10">
        <v>4355</v>
      </c>
      <c r="L23" s="7"/>
      <c r="M23" s="12">
        <f>M22+$L$27</f>
        <v>4786.8</v>
      </c>
      <c r="N23" s="12">
        <v>105.12</v>
      </c>
      <c r="O23" s="12"/>
      <c r="P23" s="12">
        <v>25.9</v>
      </c>
      <c r="Q23" s="13">
        <f t="shared" si="36"/>
        <v>4917.82</v>
      </c>
      <c r="R23" s="18"/>
      <c r="S23" s="2">
        <f t="shared" si="37"/>
        <v>2031</v>
      </c>
      <c r="T23" s="20">
        <f t="shared" si="2"/>
        <v>4713</v>
      </c>
      <c r="U23" s="20">
        <f t="shared" si="3"/>
        <v>935</v>
      </c>
      <c r="V23" s="20">
        <f t="shared" si="4"/>
        <v>19.838743899851472</v>
      </c>
      <c r="W23" s="20"/>
      <c r="X23" s="20">
        <v>520</v>
      </c>
      <c r="Y23" s="20">
        <v>105</v>
      </c>
      <c r="Z23" s="20">
        <v>21</v>
      </c>
      <c r="AA23" s="20">
        <v>26</v>
      </c>
      <c r="AB23" s="20">
        <f t="shared" si="5"/>
        <v>672</v>
      </c>
      <c r="AC23" s="20">
        <f t="shared" si="6"/>
        <v>17.787188988883006</v>
      </c>
      <c r="AD23" s="20"/>
      <c r="AE23" s="25">
        <f t="shared" si="7"/>
        <v>4041</v>
      </c>
      <c r="AF23" s="20"/>
      <c r="AG23" s="20">
        <f t="shared" si="8"/>
        <v>3778</v>
      </c>
      <c r="AH23" s="22">
        <v>14</v>
      </c>
      <c r="AI23" s="22">
        <v>52</v>
      </c>
      <c r="AJ23" s="20">
        <f t="shared" si="9"/>
        <v>66</v>
      </c>
      <c r="AK23" s="22"/>
      <c r="AL23" s="22">
        <v>16</v>
      </c>
      <c r="AM23" s="22">
        <v>25</v>
      </c>
      <c r="AN23" s="22">
        <v>25</v>
      </c>
      <c r="AO23" s="22">
        <v>25</v>
      </c>
      <c r="AP23" s="22">
        <v>32</v>
      </c>
      <c r="AQ23" s="4">
        <f t="shared" si="10"/>
        <v>123</v>
      </c>
      <c r="AR23" s="2"/>
      <c r="AS23" s="2">
        <v>240</v>
      </c>
      <c r="AT23" s="2"/>
      <c r="AU23" s="2">
        <v>120</v>
      </c>
      <c r="AW23" s="4">
        <f t="shared" si="11"/>
        <v>549</v>
      </c>
      <c r="AX23" s="7">
        <f t="shared" si="12"/>
        <v>14.531498147167813</v>
      </c>
      <c r="AY23" s="7"/>
      <c r="AZ23" s="26">
        <f t="shared" si="13"/>
        <v>3106</v>
      </c>
      <c r="BB23">
        <v>80</v>
      </c>
      <c r="BC23" s="7">
        <f t="shared" si="14"/>
        <v>629</v>
      </c>
      <c r="BD23" s="7">
        <f t="shared" si="15"/>
        <v>16.649020645844363</v>
      </c>
      <c r="BE23" s="23"/>
      <c r="BF23" s="24">
        <f t="shared" si="0"/>
        <v>34.436209634727369</v>
      </c>
      <c r="BG23" s="2">
        <f t="shared" si="38"/>
        <v>2031</v>
      </c>
      <c r="BJ23" s="7">
        <f t="shared" si="16"/>
        <v>4041</v>
      </c>
      <c r="BK23" s="7">
        <f t="shared" si="17"/>
        <v>3106</v>
      </c>
      <c r="BL23" s="7">
        <f t="shared" si="18"/>
        <v>3040</v>
      </c>
      <c r="BM23" s="7">
        <f t="shared" si="19"/>
        <v>2917</v>
      </c>
      <c r="BN23" s="7">
        <f t="shared" si="20"/>
        <v>2677</v>
      </c>
      <c r="BO23" s="7">
        <f t="shared" si="21"/>
        <v>2557</v>
      </c>
      <c r="BP23" s="7">
        <f t="shared" si="22"/>
        <v>2477</v>
      </c>
      <c r="BR23">
        <f t="shared" si="23"/>
        <v>3904.0101</v>
      </c>
      <c r="BS23">
        <f t="shared" si="52"/>
        <v>807.84</v>
      </c>
      <c r="BT23">
        <f t="shared" si="25"/>
        <v>63.762599999999999</v>
      </c>
      <c r="BU23">
        <f t="shared" si="26"/>
        <v>118.83029999999999</v>
      </c>
      <c r="BV23">
        <f t="shared" ref="BV23:BV42" si="53">AS23*$BW$3</f>
        <v>207.35999999999999</v>
      </c>
      <c r="BW23">
        <f t="shared" si="48"/>
        <v>103.67999999999999</v>
      </c>
      <c r="BX23">
        <f t="shared" ref="BX23:BX42" si="54">BB23*$BX$2</f>
        <v>77.287999999999997</v>
      </c>
      <c r="BY23" s="28">
        <f t="shared" si="44"/>
        <v>493.63290000000001</v>
      </c>
      <c r="BZ23" s="2">
        <f t="shared" si="39"/>
        <v>2031</v>
      </c>
      <c r="CA23" s="2">
        <f t="shared" si="27"/>
        <v>3904.0101</v>
      </c>
      <c r="CB23">
        <f t="shared" si="28"/>
        <v>3096.1700999999998</v>
      </c>
      <c r="CC23">
        <f t="shared" si="29"/>
        <v>3032.4074999999998</v>
      </c>
      <c r="CD23">
        <f t="shared" si="30"/>
        <v>2913.5771999999997</v>
      </c>
      <c r="CE23" s="7">
        <f t="shared" si="31"/>
        <v>2706.2171999999996</v>
      </c>
      <c r="CF23" s="7">
        <f t="shared" si="32"/>
        <v>2602.5371999999998</v>
      </c>
      <c r="CG23" s="7">
        <f t="shared" si="33"/>
        <v>2525.2491999999997</v>
      </c>
    </row>
    <row r="24" spans="1:85" x14ac:dyDescent="0.25">
      <c r="A24">
        <f>A23+1</f>
        <v>2032</v>
      </c>
      <c r="B24" s="4"/>
      <c r="D24" s="4"/>
      <c r="F24" s="11">
        <f t="shared" ref="F24:F25" si="55">F23+G24</f>
        <v>1020</v>
      </c>
      <c r="G24">
        <v>85</v>
      </c>
      <c r="H24" s="7">
        <v>3874</v>
      </c>
      <c r="I24" s="10">
        <v>4783</v>
      </c>
      <c r="J24" s="7">
        <v>5062</v>
      </c>
      <c r="K24" s="10">
        <v>4395</v>
      </c>
      <c r="L24" s="7"/>
      <c r="M24" s="12">
        <f t="shared" ref="M24:M26" si="56">M23+$L$27</f>
        <v>4795.6000000000004</v>
      </c>
      <c r="N24" s="12">
        <v>105.12</v>
      </c>
      <c r="O24" s="12"/>
      <c r="P24" s="12">
        <v>25.9</v>
      </c>
      <c r="Q24" s="13">
        <f t="shared" si="36"/>
        <v>4926.62</v>
      </c>
      <c r="R24" s="18"/>
      <c r="S24" s="2">
        <f>S23+1</f>
        <v>2032</v>
      </c>
      <c r="T24" s="20">
        <f t="shared" si="2"/>
        <v>4783</v>
      </c>
      <c r="U24" s="20">
        <f t="shared" si="3"/>
        <v>1020</v>
      </c>
      <c r="V24" s="20">
        <f t="shared" si="4"/>
        <v>21.325527911352708</v>
      </c>
      <c r="W24" s="20"/>
      <c r="X24" s="20">
        <v>520</v>
      </c>
      <c r="Y24" s="20">
        <v>105</v>
      </c>
      <c r="Z24" s="20">
        <v>21</v>
      </c>
      <c r="AA24" s="20">
        <v>26</v>
      </c>
      <c r="AB24" s="20">
        <f t="shared" si="5"/>
        <v>672</v>
      </c>
      <c r="AC24" s="20">
        <f t="shared" si="6"/>
        <v>17.858091947913898</v>
      </c>
      <c r="AD24" s="20"/>
      <c r="AE24" s="25">
        <f t="shared" si="7"/>
        <v>4111</v>
      </c>
      <c r="AF24" s="20"/>
      <c r="AG24" s="20">
        <f t="shared" si="8"/>
        <v>3763</v>
      </c>
      <c r="AH24" s="22">
        <v>14</v>
      </c>
      <c r="AI24" s="22">
        <v>52</v>
      </c>
      <c r="AJ24" s="20">
        <f t="shared" si="9"/>
        <v>66</v>
      </c>
      <c r="AK24" s="22"/>
      <c r="AL24" s="22">
        <v>16</v>
      </c>
      <c r="AM24" s="22">
        <v>25</v>
      </c>
      <c r="AN24" s="22">
        <v>25</v>
      </c>
      <c r="AO24" s="22">
        <v>25</v>
      </c>
      <c r="AP24" s="22">
        <v>32</v>
      </c>
      <c r="AQ24" s="4">
        <f t="shared" si="10"/>
        <v>123</v>
      </c>
      <c r="AR24" s="2"/>
      <c r="AS24" s="2">
        <v>240</v>
      </c>
      <c r="AT24" s="2"/>
      <c r="AU24" s="2">
        <v>120</v>
      </c>
      <c r="AW24" s="4">
        <f t="shared" si="11"/>
        <v>549</v>
      </c>
      <c r="AX24" s="7">
        <f t="shared" si="12"/>
        <v>14.589423332447515</v>
      </c>
      <c r="AY24" s="7"/>
      <c r="AZ24" s="26">
        <f t="shared" si="13"/>
        <v>3091</v>
      </c>
      <c r="BB24">
        <v>80</v>
      </c>
      <c r="BC24" s="7">
        <f t="shared" si="14"/>
        <v>629</v>
      </c>
      <c r="BD24" s="7">
        <f t="shared" si="15"/>
        <v>16.715386659580123</v>
      </c>
      <c r="BE24" s="23"/>
      <c r="BF24" s="24">
        <f t="shared" si="0"/>
        <v>34.573478607494025</v>
      </c>
      <c r="BG24" s="2">
        <f>BG23+1</f>
        <v>2032</v>
      </c>
      <c r="BJ24" s="7">
        <f t="shared" si="16"/>
        <v>4111</v>
      </c>
      <c r="BK24" s="7">
        <f t="shared" si="17"/>
        <v>3091</v>
      </c>
      <c r="BL24" s="7">
        <f t="shared" si="18"/>
        <v>3025</v>
      </c>
      <c r="BM24" s="7">
        <f t="shared" si="19"/>
        <v>2902</v>
      </c>
      <c r="BN24" s="7">
        <f t="shared" si="20"/>
        <v>2662</v>
      </c>
      <c r="BO24" s="7">
        <f t="shared" si="21"/>
        <v>2542</v>
      </c>
      <c r="BP24" s="7">
        <f t="shared" si="22"/>
        <v>2462</v>
      </c>
      <c r="BR24">
        <f t="shared" si="23"/>
        <v>3971.6370999999999</v>
      </c>
      <c r="BS24">
        <f t="shared" si="52"/>
        <v>881.28</v>
      </c>
      <c r="BT24">
        <f t="shared" si="25"/>
        <v>63.762599999999999</v>
      </c>
      <c r="BU24">
        <f t="shared" si="26"/>
        <v>118.83029999999999</v>
      </c>
      <c r="BV24">
        <f t="shared" si="53"/>
        <v>207.35999999999999</v>
      </c>
      <c r="BW24">
        <f t="shared" si="48"/>
        <v>103.67999999999999</v>
      </c>
      <c r="BX24">
        <f t="shared" si="54"/>
        <v>77.287999999999997</v>
      </c>
      <c r="BY24" s="28">
        <f t="shared" si="44"/>
        <v>493.63290000000001</v>
      </c>
      <c r="BZ24" s="2">
        <f>BZ23+1</f>
        <v>2032</v>
      </c>
      <c r="CA24" s="2">
        <f t="shared" si="27"/>
        <v>3971.6370999999999</v>
      </c>
      <c r="CB24">
        <f t="shared" si="28"/>
        <v>3090.3571000000002</v>
      </c>
      <c r="CC24">
        <f t="shared" si="29"/>
        <v>3026.5945000000002</v>
      </c>
      <c r="CD24">
        <f t="shared" si="30"/>
        <v>2907.7642000000001</v>
      </c>
      <c r="CE24" s="7">
        <f t="shared" si="31"/>
        <v>2700.4041999999999</v>
      </c>
      <c r="CF24" s="7">
        <f t="shared" si="32"/>
        <v>2596.7242000000001</v>
      </c>
      <c r="CG24" s="7">
        <f t="shared" si="33"/>
        <v>2519.4362000000001</v>
      </c>
    </row>
    <row r="25" spans="1:85" x14ac:dyDescent="0.25">
      <c r="A25">
        <f t="shared" si="34"/>
        <v>2033</v>
      </c>
      <c r="B25" s="4"/>
      <c r="D25" s="4"/>
      <c r="F25" s="11">
        <f t="shared" si="55"/>
        <v>1105</v>
      </c>
      <c r="G25">
        <v>85</v>
      </c>
      <c r="H25" s="7">
        <v>3930</v>
      </c>
      <c r="I25" s="10">
        <v>4853</v>
      </c>
      <c r="J25" s="7">
        <v>5154</v>
      </c>
      <c r="K25" s="10">
        <v>4424</v>
      </c>
      <c r="L25" s="7"/>
      <c r="M25" s="12">
        <f t="shared" si="56"/>
        <v>4804.4000000000005</v>
      </c>
      <c r="N25" s="12">
        <v>105.12</v>
      </c>
      <c r="O25" s="12"/>
      <c r="P25" s="12">
        <v>25.9</v>
      </c>
      <c r="Q25" s="13">
        <f t="shared" si="36"/>
        <v>4935.42</v>
      </c>
      <c r="R25" s="18"/>
      <c r="S25" s="2">
        <f t="shared" si="37"/>
        <v>2033</v>
      </c>
      <c r="T25" s="20">
        <f t="shared" si="2"/>
        <v>4853</v>
      </c>
      <c r="U25" s="20">
        <f t="shared" si="3"/>
        <v>1105</v>
      </c>
      <c r="V25" s="20">
        <f t="shared" si="4"/>
        <v>22.769420976715434</v>
      </c>
      <c r="W25" s="20"/>
      <c r="X25" s="20">
        <v>520</v>
      </c>
      <c r="Y25" s="20">
        <v>105</v>
      </c>
      <c r="Z25" s="20">
        <v>21</v>
      </c>
      <c r="AA25" s="20">
        <v>26</v>
      </c>
      <c r="AB25" s="20">
        <f t="shared" si="5"/>
        <v>672</v>
      </c>
      <c r="AC25" s="20">
        <f t="shared" si="6"/>
        <v>17.929562433297761</v>
      </c>
      <c r="AD25" s="20"/>
      <c r="AE25" s="25">
        <f t="shared" si="7"/>
        <v>4181</v>
      </c>
      <c r="AF25" s="20"/>
      <c r="AG25" s="20">
        <f t="shared" si="8"/>
        <v>3748</v>
      </c>
      <c r="AH25" s="22">
        <v>14</v>
      </c>
      <c r="AI25" s="22">
        <v>52</v>
      </c>
      <c r="AJ25" s="20">
        <f t="shared" si="9"/>
        <v>66</v>
      </c>
      <c r="AK25" s="22"/>
      <c r="AL25" s="22">
        <v>16</v>
      </c>
      <c r="AM25" s="22">
        <v>25</v>
      </c>
      <c r="AN25" s="22">
        <v>25</v>
      </c>
      <c r="AO25" s="22">
        <v>25</v>
      </c>
      <c r="AP25" s="22">
        <v>32</v>
      </c>
      <c r="AQ25" s="4">
        <f t="shared" si="10"/>
        <v>123</v>
      </c>
      <c r="AR25" s="2"/>
      <c r="AS25" s="2">
        <v>240</v>
      </c>
      <c r="AT25" s="2"/>
      <c r="AU25" s="2">
        <v>120</v>
      </c>
      <c r="AW25" s="4">
        <f t="shared" si="11"/>
        <v>549</v>
      </c>
      <c r="AX25" s="7">
        <f t="shared" si="12"/>
        <v>14.647812166488794</v>
      </c>
      <c r="AY25" s="7"/>
      <c r="AZ25" s="26">
        <f t="shared" si="13"/>
        <v>3076</v>
      </c>
      <c r="BB25">
        <v>80</v>
      </c>
      <c r="BC25" s="7">
        <f t="shared" si="14"/>
        <v>629</v>
      </c>
      <c r="BD25" s="7">
        <f t="shared" si="15"/>
        <v>16.782283884738529</v>
      </c>
      <c r="BE25" s="23"/>
      <c r="BF25" s="24">
        <f t="shared" si="0"/>
        <v>34.711846318036294</v>
      </c>
      <c r="BG25" s="2">
        <f t="shared" si="38"/>
        <v>2033</v>
      </c>
      <c r="BJ25" s="7">
        <f t="shared" si="16"/>
        <v>4181</v>
      </c>
      <c r="BK25" s="7">
        <f t="shared" si="17"/>
        <v>3076</v>
      </c>
      <c r="BL25" s="7">
        <f t="shared" si="18"/>
        <v>3010</v>
      </c>
      <c r="BM25" s="7">
        <f t="shared" si="19"/>
        <v>2887</v>
      </c>
      <c r="BN25" s="7">
        <f t="shared" si="20"/>
        <v>2647</v>
      </c>
      <c r="BO25" s="7">
        <f t="shared" si="21"/>
        <v>2527</v>
      </c>
      <c r="BP25" s="7">
        <f t="shared" si="22"/>
        <v>2447</v>
      </c>
      <c r="BR25">
        <f t="shared" si="23"/>
        <v>4039.2640999999999</v>
      </c>
      <c r="BS25">
        <f t="shared" si="52"/>
        <v>954.72</v>
      </c>
      <c r="BT25">
        <f t="shared" si="25"/>
        <v>63.762599999999999</v>
      </c>
      <c r="BU25">
        <f t="shared" si="26"/>
        <v>118.83029999999999</v>
      </c>
      <c r="BV25">
        <f t="shared" si="53"/>
        <v>207.35999999999999</v>
      </c>
      <c r="BW25">
        <f t="shared" si="48"/>
        <v>103.67999999999999</v>
      </c>
      <c r="BX25">
        <f t="shared" si="54"/>
        <v>77.287999999999997</v>
      </c>
      <c r="BY25" s="28">
        <f t="shared" si="44"/>
        <v>493.63290000000001</v>
      </c>
      <c r="BZ25" s="2">
        <f t="shared" si="39"/>
        <v>2033</v>
      </c>
      <c r="CA25" s="2">
        <f t="shared" si="27"/>
        <v>4039.2640999999999</v>
      </c>
      <c r="CB25">
        <f t="shared" si="28"/>
        <v>3084.5441000000001</v>
      </c>
      <c r="CC25">
        <f t="shared" si="29"/>
        <v>3020.7815000000001</v>
      </c>
      <c r="CD25">
        <f t="shared" si="30"/>
        <v>2901.9512</v>
      </c>
      <c r="CE25" s="7">
        <f t="shared" si="31"/>
        <v>2694.5911999999998</v>
      </c>
      <c r="CF25" s="7">
        <f t="shared" si="32"/>
        <v>2590.9112</v>
      </c>
      <c r="CG25" s="7">
        <f t="shared" si="33"/>
        <v>2513.6232</v>
      </c>
    </row>
    <row r="26" spans="1:85" x14ac:dyDescent="0.25">
      <c r="A26">
        <f t="shared" si="34"/>
        <v>2034</v>
      </c>
      <c r="B26" s="4"/>
      <c r="D26" s="4"/>
      <c r="F26" s="11">
        <f>F25+G26</f>
        <v>1190</v>
      </c>
      <c r="G26">
        <v>85</v>
      </c>
      <c r="H26" s="7">
        <v>3987</v>
      </c>
      <c r="I26" s="10">
        <v>4925</v>
      </c>
      <c r="J26" s="7">
        <v>5248</v>
      </c>
      <c r="K26" s="10">
        <v>4450</v>
      </c>
      <c r="L26" s="7"/>
      <c r="M26" s="12">
        <f t="shared" si="56"/>
        <v>4813.2000000000007</v>
      </c>
      <c r="N26" s="12">
        <v>105.12</v>
      </c>
      <c r="O26" s="12"/>
      <c r="P26" s="12">
        <v>25.9</v>
      </c>
      <c r="Q26" s="13">
        <f t="shared" si="36"/>
        <v>4944.22</v>
      </c>
      <c r="R26" s="18"/>
      <c r="S26" s="2">
        <f t="shared" si="37"/>
        <v>2034</v>
      </c>
      <c r="T26" s="20">
        <f t="shared" si="2"/>
        <v>4925</v>
      </c>
      <c r="U26" s="20">
        <f t="shared" si="3"/>
        <v>1190</v>
      </c>
      <c r="V26" s="20">
        <f t="shared" si="4"/>
        <v>24.162436548223351</v>
      </c>
      <c r="W26" s="20"/>
      <c r="X26" s="20">
        <v>520</v>
      </c>
      <c r="Y26" s="20">
        <v>105</v>
      </c>
      <c r="Z26" s="20">
        <v>21</v>
      </c>
      <c r="AA26" s="20">
        <v>26</v>
      </c>
      <c r="AB26" s="20">
        <f t="shared" si="5"/>
        <v>672</v>
      </c>
      <c r="AC26" s="20">
        <f t="shared" si="6"/>
        <v>17.991967871485944</v>
      </c>
      <c r="AD26" s="20"/>
      <c r="AE26" s="25">
        <f t="shared" si="7"/>
        <v>4253</v>
      </c>
      <c r="AF26" s="20"/>
      <c r="AG26" s="20">
        <f t="shared" si="8"/>
        <v>3735</v>
      </c>
      <c r="AH26" s="22">
        <v>14</v>
      </c>
      <c r="AI26" s="22">
        <v>52</v>
      </c>
      <c r="AJ26" s="20">
        <f t="shared" si="9"/>
        <v>66</v>
      </c>
      <c r="AK26" s="22"/>
      <c r="AL26" s="22">
        <v>16</v>
      </c>
      <c r="AM26" s="22">
        <v>25</v>
      </c>
      <c r="AN26" s="22">
        <v>25</v>
      </c>
      <c r="AO26" s="22">
        <v>25</v>
      </c>
      <c r="AP26" s="22">
        <v>32</v>
      </c>
      <c r="AQ26" s="4">
        <f t="shared" si="10"/>
        <v>123</v>
      </c>
      <c r="AR26" s="2"/>
      <c r="AS26" s="2">
        <v>240</v>
      </c>
      <c r="AT26" s="2"/>
      <c r="AU26" s="2">
        <v>120</v>
      </c>
      <c r="AW26" s="4">
        <f t="shared" si="11"/>
        <v>549</v>
      </c>
      <c r="AX26" s="7">
        <f t="shared" si="12"/>
        <v>14.698795180722891</v>
      </c>
      <c r="AY26" s="7"/>
      <c r="AZ26" s="26">
        <f t="shared" si="13"/>
        <v>3063</v>
      </c>
      <c r="BB26">
        <v>80</v>
      </c>
      <c r="BC26" s="7">
        <f t="shared" si="14"/>
        <v>629</v>
      </c>
      <c r="BD26" s="7">
        <f t="shared" si="15"/>
        <v>16.840696117804551</v>
      </c>
      <c r="BE26" s="23"/>
      <c r="BF26" s="24">
        <f t="shared" si="0"/>
        <v>34.832663989290495</v>
      </c>
      <c r="BG26" s="2">
        <f t="shared" si="38"/>
        <v>2034</v>
      </c>
      <c r="BJ26" s="7">
        <f t="shared" si="16"/>
        <v>4253</v>
      </c>
      <c r="BK26" s="7">
        <f t="shared" si="17"/>
        <v>3063</v>
      </c>
      <c r="BL26" s="7">
        <f t="shared" si="18"/>
        <v>2997</v>
      </c>
      <c r="BM26" s="7">
        <f t="shared" si="19"/>
        <v>2874</v>
      </c>
      <c r="BN26" s="7">
        <f t="shared" si="20"/>
        <v>2634</v>
      </c>
      <c r="BO26" s="7">
        <f t="shared" si="21"/>
        <v>2514</v>
      </c>
      <c r="BP26" s="7">
        <f t="shared" si="22"/>
        <v>2434</v>
      </c>
      <c r="BR26">
        <f t="shared" si="23"/>
        <v>4108.8233</v>
      </c>
      <c r="BS26">
        <f t="shared" si="52"/>
        <v>1028.1600000000001</v>
      </c>
      <c r="BT26">
        <f t="shared" si="25"/>
        <v>63.762599999999999</v>
      </c>
      <c r="BU26">
        <f t="shared" si="26"/>
        <v>118.83029999999999</v>
      </c>
      <c r="BV26">
        <f t="shared" si="53"/>
        <v>207.35999999999999</v>
      </c>
      <c r="BW26">
        <f t="shared" si="48"/>
        <v>103.67999999999999</v>
      </c>
      <c r="BX26">
        <f t="shared" si="54"/>
        <v>77.287999999999997</v>
      </c>
      <c r="BY26" s="28">
        <f t="shared" si="44"/>
        <v>493.63290000000001</v>
      </c>
      <c r="BZ26" s="2">
        <f t="shared" si="39"/>
        <v>2034</v>
      </c>
      <c r="CA26" s="2">
        <f t="shared" si="27"/>
        <v>4108.8233</v>
      </c>
      <c r="CB26">
        <f t="shared" si="28"/>
        <v>3080.6633000000002</v>
      </c>
      <c r="CC26">
        <f t="shared" si="29"/>
        <v>3016.9007000000001</v>
      </c>
      <c r="CD26">
        <f t="shared" si="30"/>
        <v>2898.0704000000001</v>
      </c>
      <c r="CE26" s="7">
        <f t="shared" si="31"/>
        <v>2690.7103999999999</v>
      </c>
      <c r="CF26" s="7">
        <f t="shared" si="32"/>
        <v>2587.0304000000001</v>
      </c>
      <c r="CG26" s="7">
        <f t="shared" si="33"/>
        <v>2509.7424000000001</v>
      </c>
    </row>
    <row r="27" spans="1:85" x14ac:dyDescent="0.25">
      <c r="A27">
        <f t="shared" si="34"/>
        <v>2035</v>
      </c>
      <c r="B27" s="4"/>
      <c r="D27" s="4"/>
      <c r="F27" s="11">
        <f>F26+G27</f>
        <v>1275</v>
      </c>
      <c r="G27">
        <v>85</v>
      </c>
      <c r="H27" s="7">
        <v>4045</v>
      </c>
      <c r="I27" s="10">
        <v>4998</v>
      </c>
      <c r="J27" s="7">
        <v>5345</v>
      </c>
      <c r="K27" s="10">
        <v>4474</v>
      </c>
      <c r="L27" s="7">
        <f>(M27-M22)/5</f>
        <v>8.8000000000000007</v>
      </c>
      <c r="M27" s="12">
        <v>4822</v>
      </c>
      <c r="N27" s="12">
        <v>105.12</v>
      </c>
      <c r="O27" s="12"/>
      <c r="P27" s="12">
        <v>25.9</v>
      </c>
      <c r="Q27" s="27">
        <f t="shared" si="36"/>
        <v>4953.0199999999995</v>
      </c>
      <c r="R27" s="18"/>
      <c r="S27" s="2">
        <f t="shared" si="37"/>
        <v>2035</v>
      </c>
      <c r="T27" s="20">
        <f>Q27</f>
        <v>4953.0199999999995</v>
      </c>
      <c r="U27" s="20">
        <f t="shared" si="3"/>
        <v>1275</v>
      </c>
      <c r="V27" s="20">
        <f t="shared" si="4"/>
        <v>25.741870616310859</v>
      </c>
      <c r="W27" s="20"/>
      <c r="X27" s="20">
        <v>520</v>
      </c>
      <c r="Y27" s="20">
        <v>105</v>
      </c>
      <c r="Z27" s="20">
        <v>21</v>
      </c>
      <c r="AA27" s="20">
        <v>26</v>
      </c>
      <c r="AB27" s="20">
        <f t="shared" si="5"/>
        <v>672</v>
      </c>
      <c r="AC27" s="20">
        <f t="shared" si="6"/>
        <v>18.270699996193606</v>
      </c>
      <c r="AD27" s="20"/>
      <c r="AE27" s="25">
        <f t="shared" si="7"/>
        <v>4281.0199999999995</v>
      </c>
      <c r="AF27" s="20"/>
      <c r="AG27" s="20">
        <f t="shared" si="8"/>
        <v>3678.0199999999995</v>
      </c>
      <c r="AH27" s="22">
        <v>14</v>
      </c>
      <c r="AI27" s="22">
        <v>52</v>
      </c>
      <c r="AJ27" s="20">
        <f t="shared" si="9"/>
        <v>66</v>
      </c>
      <c r="AK27" s="22"/>
      <c r="AL27" s="22">
        <v>16</v>
      </c>
      <c r="AM27" s="22">
        <v>25</v>
      </c>
      <c r="AN27" s="22">
        <v>25</v>
      </c>
      <c r="AO27" s="22">
        <v>25</v>
      </c>
      <c r="AP27" s="22">
        <v>32</v>
      </c>
      <c r="AQ27" s="4">
        <f t="shared" si="10"/>
        <v>123</v>
      </c>
      <c r="AR27" s="2"/>
      <c r="AS27" s="2">
        <v>240</v>
      </c>
      <c r="AT27" s="2"/>
      <c r="AU27" s="2">
        <v>120</v>
      </c>
      <c r="AW27" s="4">
        <f t="shared" si="11"/>
        <v>549</v>
      </c>
      <c r="AX27" s="7">
        <f t="shared" si="12"/>
        <v>14.926509371890313</v>
      </c>
      <c r="AY27" s="7"/>
      <c r="AZ27" s="26">
        <f t="shared" si="13"/>
        <v>3006.0199999999995</v>
      </c>
      <c r="BB27">
        <v>80</v>
      </c>
      <c r="BC27" s="7">
        <f t="shared" si="14"/>
        <v>629</v>
      </c>
      <c r="BD27" s="7">
        <f t="shared" si="15"/>
        <v>17.101592704770503</v>
      </c>
      <c r="BE27" s="23"/>
      <c r="BF27" s="24">
        <f t="shared" si="0"/>
        <v>35.37229270096411</v>
      </c>
      <c r="BG27" s="2">
        <f t="shared" si="38"/>
        <v>2035</v>
      </c>
      <c r="BJ27" s="7">
        <f t="shared" si="16"/>
        <v>4281.0199999999995</v>
      </c>
      <c r="BK27" s="7">
        <f t="shared" si="17"/>
        <v>3006.0199999999995</v>
      </c>
      <c r="BL27" s="7">
        <f t="shared" si="18"/>
        <v>2940.0199999999995</v>
      </c>
      <c r="BM27" s="7">
        <f t="shared" si="19"/>
        <v>2817.0199999999995</v>
      </c>
      <c r="BN27" s="7">
        <f t="shared" si="20"/>
        <v>2577.0199999999995</v>
      </c>
      <c r="BO27" s="7">
        <f t="shared" si="21"/>
        <v>2457.0199999999995</v>
      </c>
      <c r="BP27" s="7">
        <f t="shared" si="22"/>
        <v>2377.0199999999995</v>
      </c>
      <c r="BR27">
        <f t="shared" si="23"/>
        <v>4135.8934219999992</v>
      </c>
      <c r="BS27">
        <f t="shared" si="52"/>
        <v>1101.5999999999999</v>
      </c>
      <c r="BT27">
        <f t="shared" si="25"/>
        <v>63.762599999999999</v>
      </c>
      <c r="BU27">
        <f t="shared" si="26"/>
        <v>118.83029999999999</v>
      </c>
      <c r="BV27">
        <f t="shared" si="53"/>
        <v>207.35999999999999</v>
      </c>
      <c r="BW27">
        <f t="shared" si="48"/>
        <v>103.67999999999999</v>
      </c>
      <c r="BX27">
        <f t="shared" si="54"/>
        <v>77.287999999999997</v>
      </c>
      <c r="BY27" s="28">
        <f t="shared" si="44"/>
        <v>493.63290000000001</v>
      </c>
      <c r="BZ27" s="2">
        <f t="shared" si="39"/>
        <v>2035</v>
      </c>
      <c r="CA27" s="2">
        <f t="shared" si="27"/>
        <v>4135.8934219999992</v>
      </c>
      <c r="CB27">
        <f t="shared" si="28"/>
        <v>3034.2934219999993</v>
      </c>
      <c r="CC27">
        <f t="shared" si="29"/>
        <v>2970.5308219999993</v>
      </c>
      <c r="CD27">
        <f t="shared" si="30"/>
        <v>2851.7005219999992</v>
      </c>
      <c r="CE27" s="7">
        <f t="shared" si="31"/>
        <v>2644.3405219999991</v>
      </c>
      <c r="CF27" s="7">
        <f t="shared" si="32"/>
        <v>2540.6605219999992</v>
      </c>
      <c r="CG27" s="7">
        <f t="shared" si="33"/>
        <v>2463.3725219999992</v>
      </c>
    </row>
    <row r="28" spans="1:85" x14ac:dyDescent="0.25">
      <c r="A28">
        <f t="shared" si="34"/>
        <v>2036</v>
      </c>
      <c r="B28" s="4"/>
      <c r="D28" s="4"/>
      <c r="F28" s="11">
        <f>F27+G28</f>
        <v>1365</v>
      </c>
      <c r="G28">
        <v>90</v>
      </c>
      <c r="H28" s="7">
        <v>4104</v>
      </c>
      <c r="I28" s="10">
        <v>5073</v>
      </c>
      <c r="J28" s="7">
        <v>5361</v>
      </c>
      <c r="K28" s="10">
        <v>4496</v>
      </c>
      <c r="L28" s="7"/>
      <c r="M28" s="12">
        <f>M27+$L$32</f>
        <v>4830.8</v>
      </c>
      <c r="N28" s="12">
        <v>105.12</v>
      </c>
      <c r="O28" s="12"/>
      <c r="P28" s="12"/>
      <c r="Q28" s="27">
        <f t="shared" si="36"/>
        <v>4935.92</v>
      </c>
      <c r="R28" s="18"/>
      <c r="S28" s="2">
        <f t="shared" si="37"/>
        <v>2036</v>
      </c>
      <c r="T28" s="20">
        <f t="shared" ref="T28:T42" si="57">Q28</f>
        <v>4935.92</v>
      </c>
      <c r="U28" s="20">
        <f t="shared" si="3"/>
        <v>1365</v>
      </c>
      <c r="V28" s="20">
        <f t="shared" si="4"/>
        <v>27.654419034344155</v>
      </c>
      <c r="W28" s="20"/>
      <c r="X28" s="20">
        <v>520</v>
      </c>
      <c r="Y28" s="20">
        <v>105</v>
      </c>
      <c r="Z28" s="20">
        <v>21</v>
      </c>
      <c r="AA28" s="20">
        <v>26</v>
      </c>
      <c r="AB28" s="20">
        <f t="shared" si="5"/>
        <v>672</v>
      </c>
      <c r="AC28" s="20">
        <f t="shared" si="6"/>
        <v>18.818679780000672</v>
      </c>
      <c r="AD28" s="20"/>
      <c r="AE28" s="25">
        <f t="shared" si="7"/>
        <v>4263.92</v>
      </c>
      <c r="AF28" s="20"/>
      <c r="AG28" s="20">
        <f t="shared" si="8"/>
        <v>3570.92</v>
      </c>
      <c r="AH28" s="22">
        <v>14</v>
      </c>
      <c r="AI28" s="22">
        <v>52</v>
      </c>
      <c r="AJ28" s="20">
        <f t="shared" si="9"/>
        <v>66</v>
      </c>
      <c r="AK28" s="22"/>
      <c r="AL28" s="22">
        <v>16</v>
      </c>
      <c r="AM28" s="22">
        <v>25</v>
      </c>
      <c r="AN28" s="22">
        <v>25</v>
      </c>
      <c r="AO28" s="22">
        <v>25</v>
      </c>
      <c r="AP28" s="22">
        <v>32</v>
      </c>
      <c r="AQ28" s="4">
        <f t="shared" si="10"/>
        <v>123</v>
      </c>
      <c r="AR28" s="2"/>
      <c r="AS28" s="2">
        <v>240</v>
      </c>
      <c r="AT28" s="2"/>
      <c r="AU28" s="2">
        <v>120</v>
      </c>
      <c r="AW28" s="4">
        <f t="shared" si="11"/>
        <v>549</v>
      </c>
      <c r="AX28" s="7">
        <f t="shared" si="12"/>
        <v>15.37418928455412</v>
      </c>
      <c r="AY28" s="7"/>
      <c r="AZ28" s="26">
        <f t="shared" si="13"/>
        <v>2898.92</v>
      </c>
      <c r="BB28">
        <v>90</v>
      </c>
      <c r="BC28" s="7">
        <f t="shared" si="14"/>
        <v>639</v>
      </c>
      <c r="BD28" s="7">
        <f t="shared" si="15"/>
        <v>17.894548183661353</v>
      </c>
      <c r="BE28" s="23"/>
      <c r="BF28" s="24">
        <f t="shared" si="0"/>
        <v>36.713227963662021</v>
      </c>
      <c r="BG28" s="2">
        <f t="shared" si="38"/>
        <v>2036</v>
      </c>
      <c r="BJ28" s="7">
        <f t="shared" si="16"/>
        <v>4263.92</v>
      </c>
      <c r="BK28" s="7">
        <f t="shared" si="17"/>
        <v>2898.92</v>
      </c>
      <c r="BL28" s="7">
        <f t="shared" si="18"/>
        <v>2832.92</v>
      </c>
      <c r="BM28" s="7">
        <f t="shared" si="19"/>
        <v>2709.92</v>
      </c>
      <c r="BN28" s="7">
        <f t="shared" si="20"/>
        <v>2469.92</v>
      </c>
      <c r="BO28" s="7">
        <f t="shared" si="21"/>
        <v>2349.92</v>
      </c>
      <c r="BP28" s="7">
        <f t="shared" si="22"/>
        <v>2259.92</v>
      </c>
      <c r="BR28">
        <f t="shared" si="23"/>
        <v>4119.3731120000002</v>
      </c>
      <c r="BS28">
        <f t="shared" si="52"/>
        <v>1179.3599999999999</v>
      </c>
      <c r="BT28">
        <f t="shared" si="25"/>
        <v>63.762599999999999</v>
      </c>
      <c r="BU28">
        <f t="shared" si="26"/>
        <v>118.83029999999999</v>
      </c>
      <c r="BV28">
        <f t="shared" si="53"/>
        <v>207.35999999999999</v>
      </c>
      <c r="BW28">
        <f t="shared" si="48"/>
        <v>103.67999999999999</v>
      </c>
      <c r="BX28">
        <f t="shared" si="54"/>
        <v>86.948999999999998</v>
      </c>
      <c r="BY28" s="28">
        <f t="shared" si="44"/>
        <v>493.63290000000001</v>
      </c>
      <c r="BZ28" s="2">
        <f t="shared" si="39"/>
        <v>2036</v>
      </c>
      <c r="CA28" s="2">
        <f t="shared" si="27"/>
        <v>4119.3731120000002</v>
      </c>
      <c r="CB28">
        <f t="shared" si="28"/>
        <v>2940.0131120000005</v>
      </c>
      <c r="CC28">
        <f t="shared" si="29"/>
        <v>2876.2505120000005</v>
      </c>
      <c r="CD28">
        <f t="shared" si="30"/>
        <v>2757.4202120000004</v>
      </c>
      <c r="CE28" s="7">
        <f t="shared" si="31"/>
        <v>2550.0602120000003</v>
      </c>
      <c r="CF28" s="7">
        <f t="shared" si="32"/>
        <v>2446.3802120000005</v>
      </c>
      <c r="CG28" s="7">
        <f t="shared" si="33"/>
        <v>2359.4312120000004</v>
      </c>
    </row>
    <row r="29" spans="1:85" x14ac:dyDescent="0.25">
      <c r="A29">
        <f t="shared" si="34"/>
        <v>2037</v>
      </c>
      <c r="B29" s="4"/>
      <c r="D29" s="4"/>
      <c r="F29" s="11">
        <f t="shared" ref="F29:F36" si="58">F28+G29</f>
        <v>1455</v>
      </c>
      <c r="G29">
        <v>90</v>
      </c>
      <c r="H29" s="7">
        <v>4164</v>
      </c>
      <c r="I29" s="10">
        <v>5149</v>
      </c>
      <c r="J29" s="7">
        <v>5400</v>
      </c>
      <c r="K29" s="10">
        <v>4518</v>
      </c>
      <c r="L29" s="7"/>
      <c r="M29" s="12">
        <f t="shared" ref="M29:M31" si="59">M28+$L$32</f>
        <v>4839.6000000000004</v>
      </c>
      <c r="N29" s="12">
        <v>105.12</v>
      </c>
      <c r="O29" s="12"/>
      <c r="P29" s="12"/>
      <c r="Q29" s="27">
        <f t="shared" si="36"/>
        <v>4944.72</v>
      </c>
      <c r="R29" s="18"/>
      <c r="S29" s="2">
        <f t="shared" si="37"/>
        <v>2037</v>
      </c>
      <c r="T29" s="20">
        <f t="shared" si="57"/>
        <v>4944.72</v>
      </c>
      <c r="U29" s="20">
        <f t="shared" si="3"/>
        <v>1455</v>
      </c>
      <c r="V29" s="20">
        <f t="shared" si="4"/>
        <v>29.425326408775419</v>
      </c>
      <c r="W29" s="20"/>
      <c r="X29" s="20">
        <v>520</v>
      </c>
      <c r="Y29" s="20">
        <v>105</v>
      </c>
      <c r="Z29" s="20">
        <v>21</v>
      </c>
      <c r="AA29" s="20">
        <v>26</v>
      </c>
      <c r="AB29" s="20">
        <f t="shared" si="5"/>
        <v>672</v>
      </c>
      <c r="AC29" s="20">
        <f t="shared" si="6"/>
        <v>19.256559265499806</v>
      </c>
      <c r="AD29" s="20"/>
      <c r="AE29" s="25">
        <f t="shared" si="7"/>
        <v>4272.72</v>
      </c>
      <c r="AF29" s="20"/>
      <c r="AG29" s="20">
        <f t="shared" si="8"/>
        <v>3489.7200000000003</v>
      </c>
      <c r="AH29" s="22">
        <v>14</v>
      </c>
      <c r="AI29" s="22">
        <v>52</v>
      </c>
      <c r="AJ29" s="20">
        <f t="shared" si="9"/>
        <v>66</v>
      </c>
      <c r="AK29" s="22"/>
      <c r="AL29" s="22">
        <v>16</v>
      </c>
      <c r="AM29" s="22">
        <v>25</v>
      </c>
      <c r="AN29" s="22">
        <v>25</v>
      </c>
      <c r="AO29" s="22">
        <v>25</v>
      </c>
      <c r="AP29" s="22">
        <v>32</v>
      </c>
      <c r="AQ29" s="4">
        <f t="shared" si="10"/>
        <v>123</v>
      </c>
      <c r="AR29" s="2"/>
      <c r="AS29" s="2">
        <v>240</v>
      </c>
      <c r="AT29" s="2"/>
      <c r="AU29" s="2">
        <v>120</v>
      </c>
      <c r="AW29" s="4">
        <f t="shared" si="11"/>
        <v>549</v>
      </c>
      <c r="AX29" s="7">
        <f t="shared" si="12"/>
        <v>15.731921185653862</v>
      </c>
      <c r="AY29" s="7"/>
      <c r="AZ29" s="26">
        <f t="shared" si="13"/>
        <v>2817.7200000000003</v>
      </c>
      <c r="BB29">
        <v>90</v>
      </c>
      <c r="BC29" s="7">
        <f t="shared" si="14"/>
        <v>639</v>
      </c>
      <c r="BD29" s="7">
        <f t="shared" si="15"/>
        <v>18.310924658711873</v>
      </c>
      <c r="BE29" s="23"/>
      <c r="BF29" s="24">
        <f t="shared" si="0"/>
        <v>37.567483924211679</v>
      </c>
      <c r="BG29" s="2">
        <f t="shared" si="38"/>
        <v>2037</v>
      </c>
      <c r="BJ29" s="7">
        <f t="shared" si="16"/>
        <v>4272.72</v>
      </c>
      <c r="BK29" s="7">
        <f t="shared" si="17"/>
        <v>2817.7200000000003</v>
      </c>
      <c r="BL29" s="7">
        <f t="shared" si="18"/>
        <v>2751.7200000000003</v>
      </c>
      <c r="BM29" s="7">
        <f t="shared" si="19"/>
        <v>2628.7200000000003</v>
      </c>
      <c r="BN29" s="7">
        <f t="shared" si="20"/>
        <v>2388.7200000000003</v>
      </c>
      <c r="BO29" s="7">
        <f t="shared" si="21"/>
        <v>2268.7200000000003</v>
      </c>
      <c r="BP29" s="7">
        <f t="shared" si="22"/>
        <v>2178.7200000000003</v>
      </c>
      <c r="BR29">
        <f t="shared" si="23"/>
        <v>4127.8747919999996</v>
      </c>
      <c r="BS29">
        <f>U29*$BX$3</f>
        <v>1257.1199999999999</v>
      </c>
      <c r="BT29">
        <f t="shared" si="25"/>
        <v>63.762599999999999</v>
      </c>
      <c r="BU29">
        <f t="shared" si="26"/>
        <v>118.83029999999999</v>
      </c>
      <c r="BV29">
        <f t="shared" si="53"/>
        <v>207.35999999999999</v>
      </c>
      <c r="BW29">
        <f t="shared" si="48"/>
        <v>103.67999999999999</v>
      </c>
      <c r="BX29">
        <f t="shared" si="54"/>
        <v>86.948999999999998</v>
      </c>
      <c r="BY29" s="28">
        <f t="shared" si="44"/>
        <v>493.63290000000001</v>
      </c>
      <c r="BZ29" s="2">
        <f t="shared" si="39"/>
        <v>2037</v>
      </c>
      <c r="CA29" s="2">
        <f t="shared" si="27"/>
        <v>4127.8747919999996</v>
      </c>
      <c r="CB29">
        <f t="shared" si="28"/>
        <v>2870.7547919999997</v>
      </c>
      <c r="CC29">
        <f t="shared" si="29"/>
        <v>2806.9921919999997</v>
      </c>
      <c r="CD29">
        <f t="shared" si="30"/>
        <v>2688.1618919999996</v>
      </c>
      <c r="CE29" s="7">
        <f t="shared" si="31"/>
        <v>2480.8018919999995</v>
      </c>
      <c r="CF29" s="7">
        <f t="shared" si="32"/>
        <v>2377.1218919999997</v>
      </c>
      <c r="CG29" s="7">
        <f t="shared" si="33"/>
        <v>2290.1728919999996</v>
      </c>
    </row>
    <row r="30" spans="1:85" x14ac:dyDescent="0.25">
      <c r="A30">
        <f t="shared" si="34"/>
        <v>2038</v>
      </c>
      <c r="B30" s="4"/>
      <c r="D30" s="4"/>
      <c r="F30" s="11">
        <f t="shared" si="58"/>
        <v>1545</v>
      </c>
      <c r="G30">
        <v>90</v>
      </c>
      <c r="H30" s="7">
        <v>4225</v>
      </c>
      <c r="I30" s="10">
        <v>5226</v>
      </c>
      <c r="J30" s="7">
        <v>5491</v>
      </c>
      <c r="K30" s="10">
        <v>4538</v>
      </c>
      <c r="L30" s="7"/>
      <c r="M30" s="12">
        <f t="shared" si="59"/>
        <v>4848.4000000000005</v>
      </c>
      <c r="N30" s="12">
        <v>105.12</v>
      </c>
      <c r="O30" s="12"/>
      <c r="P30" s="12"/>
      <c r="Q30" s="27">
        <f t="shared" si="36"/>
        <v>4953.5200000000004</v>
      </c>
      <c r="R30" s="18"/>
      <c r="S30" s="2">
        <f t="shared" si="37"/>
        <v>2038</v>
      </c>
      <c r="T30" s="20">
        <f t="shared" si="57"/>
        <v>4953.5200000000004</v>
      </c>
      <c r="U30" s="20">
        <f t="shared" si="3"/>
        <v>1545</v>
      </c>
      <c r="V30" s="20">
        <f t="shared" si="4"/>
        <v>31.189941698024835</v>
      </c>
      <c r="W30" s="20"/>
      <c r="X30" s="20">
        <v>520</v>
      </c>
      <c r="Y30" s="20">
        <v>105</v>
      </c>
      <c r="Z30" s="20">
        <v>21</v>
      </c>
      <c r="AA30" s="20">
        <v>26</v>
      </c>
      <c r="AB30" s="20">
        <f t="shared" si="5"/>
        <v>672</v>
      </c>
      <c r="AC30" s="20">
        <f t="shared" si="6"/>
        <v>19.715301655850627</v>
      </c>
      <c r="AD30" s="20"/>
      <c r="AE30" s="25">
        <f t="shared" si="7"/>
        <v>4281.5200000000004</v>
      </c>
      <c r="AF30" s="20"/>
      <c r="AG30" s="20">
        <f t="shared" si="8"/>
        <v>3408.5200000000004</v>
      </c>
      <c r="AH30" s="22">
        <v>14</v>
      </c>
      <c r="AI30" s="22">
        <v>52</v>
      </c>
      <c r="AJ30" s="20">
        <f t="shared" si="9"/>
        <v>66</v>
      </c>
      <c r="AK30" s="22"/>
      <c r="AL30" s="22">
        <v>16</v>
      </c>
      <c r="AM30" s="22">
        <v>25</v>
      </c>
      <c r="AN30" s="22">
        <v>25</v>
      </c>
      <c r="AO30" s="22">
        <v>25</v>
      </c>
      <c r="AP30" s="22">
        <v>32</v>
      </c>
      <c r="AQ30" s="4">
        <f t="shared" si="10"/>
        <v>123</v>
      </c>
      <c r="AR30" s="2"/>
      <c r="AS30" s="2">
        <v>240</v>
      </c>
      <c r="AT30" s="2"/>
      <c r="AU30" s="2">
        <v>120</v>
      </c>
      <c r="AW30" s="4">
        <f t="shared" si="11"/>
        <v>549</v>
      </c>
      <c r="AX30" s="7">
        <f t="shared" si="12"/>
        <v>16.106697334913683</v>
      </c>
      <c r="AY30" s="7"/>
      <c r="AZ30" s="26">
        <f t="shared" si="13"/>
        <v>2736.5200000000004</v>
      </c>
      <c r="BB30">
        <v>90</v>
      </c>
      <c r="BC30" s="7">
        <f t="shared" si="14"/>
        <v>639</v>
      </c>
      <c r="BD30" s="7">
        <f t="shared" si="15"/>
        <v>18.747139520965106</v>
      </c>
      <c r="BE30" s="23"/>
      <c r="BF30" s="24">
        <f t="shared" si="0"/>
        <v>38.46244117681573</v>
      </c>
      <c r="BG30" s="2">
        <f t="shared" si="38"/>
        <v>2038</v>
      </c>
      <c r="BJ30" s="7">
        <f t="shared" si="16"/>
        <v>4281.5200000000004</v>
      </c>
      <c r="BK30" s="7">
        <f t="shared" si="17"/>
        <v>2736.5200000000004</v>
      </c>
      <c r="BL30" s="7">
        <f t="shared" si="18"/>
        <v>2670.5200000000004</v>
      </c>
      <c r="BM30" s="7">
        <f t="shared" si="19"/>
        <v>2547.5200000000004</v>
      </c>
      <c r="BN30" s="7">
        <f t="shared" si="20"/>
        <v>2307.5200000000004</v>
      </c>
      <c r="BO30" s="7">
        <f t="shared" si="21"/>
        <v>2187.5200000000004</v>
      </c>
      <c r="BP30" s="7">
        <f t="shared" si="22"/>
        <v>2097.5200000000004</v>
      </c>
      <c r="BR30">
        <f t="shared" si="23"/>
        <v>4136.3764719999999</v>
      </c>
      <c r="BS30">
        <f t="shared" ref="BS30:BS42" si="60">U30*$BX$3</f>
        <v>1334.8799999999999</v>
      </c>
      <c r="BT30">
        <f t="shared" si="25"/>
        <v>63.762599999999999</v>
      </c>
      <c r="BU30">
        <f t="shared" si="26"/>
        <v>118.83029999999999</v>
      </c>
      <c r="BV30">
        <f t="shared" si="53"/>
        <v>207.35999999999999</v>
      </c>
      <c r="BW30">
        <f t="shared" si="48"/>
        <v>103.67999999999999</v>
      </c>
      <c r="BX30">
        <f t="shared" si="54"/>
        <v>86.948999999999998</v>
      </c>
      <c r="BY30" s="28">
        <f t="shared" si="44"/>
        <v>493.63290000000001</v>
      </c>
      <c r="BZ30" s="2">
        <f t="shared" si="39"/>
        <v>2038</v>
      </c>
      <c r="CA30" s="2">
        <f t="shared" si="27"/>
        <v>4136.3764719999999</v>
      </c>
      <c r="CB30">
        <f t="shared" si="28"/>
        <v>2801.4964719999998</v>
      </c>
      <c r="CC30">
        <f t="shared" si="29"/>
        <v>2737.7338719999998</v>
      </c>
      <c r="CD30">
        <f t="shared" si="30"/>
        <v>2618.9035719999997</v>
      </c>
      <c r="CE30" s="7">
        <f t="shared" si="31"/>
        <v>2411.5435719999996</v>
      </c>
      <c r="CF30" s="7">
        <f t="shared" si="32"/>
        <v>2307.8635719999997</v>
      </c>
      <c r="CG30" s="7">
        <f t="shared" si="33"/>
        <v>2220.9145719999997</v>
      </c>
    </row>
    <row r="31" spans="1:85" x14ac:dyDescent="0.25">
      <c r="A31">
        <f t="shared" si="34"/>
        <v>2039</v>
      </c>
      <c r="B31" s="4"/>
      <c r="D31" s="4"/>
      <c r="F31" s="11">
        <f t="shared" si="58"/>
        <v>1635</v>
      </c>
      <c r="G31">
        <v>90</v>
      </c>
      <c r="H31" s="7">
        <v>4287</v>
      </c>
      <c r="I31" s="10">
        <v>5304</v>
      </c>
      <c r="J31" s="7">
        <v>5657</v>
      </c>
      <c r="K31" s="10">
        <v>4557</v>
      </c>
      <c r="L31" s="7"/>
      <c r="M31" s="12">
        <f t="shared" si="59"/>
        <v>4857.2000000000007</v>
      </c>
      <c r="N31" s="12">
        <v>105.12</v>
      </c>
      <c r="O31" s="12"/>
      <c r="P31" s="12"/>
      <c r="Q31" s="27">
        <f t="shared" si="36"/>
        <v>4962.3200000000006</v>
      </c>
      <c r="R31" s="18"/>
      <c r="S31" s="2">
        <f t="shared" si="37"/>
        <v>2039</v>
      </c>
      <c r="T31" s="20">
        <f t="shared" si="57"/>
        <v>4962.3200000000006</v>
      </c>
      <c r="U31" s="20">
        <f t="shared" si="3"/>
        <v>1635</v>
      </c>
      <c r="V31" s="20">
        <f t="shared" si="4"/>
        <v>32.948298376565795</v>
      </c>
      <c r="W31" s="20"/>
      <c r="X31" s="20">
        <v>520</v>
      </c>
      <c r="Y31" s="20">
        <v>105</v>
      </c>
      <c r="Z31" s="20">
        <v>21</v>
      </c>
      <c r="AA31" s="20">
        <v>26</v>
      </c>
      <c r="AB31" s="20">
        <f t="shared" si="5"/>
        <v>672</v>
      </c>
      <c r="AC31" s="20">
        <f t="shared" si="6"/>
        <v>20.196434367599146</v>
      </c>
      <c r="AD31" s="20"/>
      <c r="AE31" s="25">
        <f t="shared" si="7"/>
        <v>4290.3200000000006</v>
      </c>
      <c r="AF31" s="20"/>
      <c r="AG31" s="20">
        <f t="shared" si="8"/>
        <v>3327.3200000000006</v>
      </c>
      <c r="AH31" s="22">
        <v>14</v>
      </c>
      <c r="AI31" s="22">
        <v>52</v>
      </c>
      <c r="AJ31" s="20">
        <f t="shared" si="9"/>
        <v>66</v>
      </c>
      <c r="AK31" s="22"/>
      <c r="AL31" s="22">
        <v>16</v>
      </c>
      <c r="AM31" s="22">
        <v>25</v>
      </c>
      <c r="AN31" s="22">
        <v>25</v>
      </c>
      <c r="AO31" s="22">
        <v>25</v>
      </c>
      <c r="AP31" s="22">
        <v>32</v>
      </c>
      <c r="AQ31" s="4">
        <f t="shared" si="10"/>
        <v>123</v>
      </c>
      <c r="AR31" s="2"/>
      <c r="AS31" s="2">
        <v>240</v>
      </c>
      <c r="AT31" s="2"/>
      <c r="AU31" s="2">
        <v>120</v>
      </c>
      <c r="AW31" s="4">
        <f t="shared" si="11"/>
        <v>549</v>
      </c>
      <c r="AX31" s="7">
        <f t="shared" si="12"/>
        <v>16.49976557710109</v>
      </c>
      <c r="AY31" s="7"/>
      <c r="AZ31" s="26">
        <f t="shared" si="13"/>
        <v>2655.3200000000006</v>
      </c>
      <c r="BB31">
        <v>90</v>
      </c>
      <c r="BC31" s="7">
        <f t="shared" si="14"/>
        <v>639</v>
      </c>
      <c r="BD31" s="7">
        <f t="shared" si="15"/>
        <v>19.204645179904546</v>
      </c>
      <c r="BE31" s="23"/>
      <c r="BF31" s="24">
        <f t="shared" si="0"/>
        <v>39.401079547503691</v>
      </c>
      <c r="BG31" s="2">
        <f t="shared" si="38"/>
        <v>2039</v>
      </c>
      <c r="BJ31" s="7">
        <f t="shared" si="16"/>
        <v>4290.3200000000006</v>
      </c>
      <c r="BK31" s="7">
        <f t="shared" si="17"/>
        <v>2655.3200000000006</v>
      </c>
      <c r="BL31" s="7">
        <f t="shared" si="18"/>
        <v>2589.3200000000006</v>
      </c>
      <c r="BM31" s="7">
        <f t="shared" si="19"/>
        <v>2466.3200000000006</v>
      </c>
      <c r="BN31" s="7">
        <f t="shared" si="20"/>
        <v>2226.3200000000006</v>
      </c>
      <c r="BO31" s="7">
        <f t="shared" si="21"/>
        <v>2106.3200000000006</v>
      </c>
      <c r="BP31" s="7">
        <f t="shared" si="22"/>
        <v>2016.3200000000006</v>
      </c>
      <c r="BR31">
        <f t="shared" si="23"/>
        <v>4144.8781520000002</v>
      </c>
      <c r="BS31">
        <f t="shared" si="60"/>
        <v>1412.6399999999999</v>
      </c>
      <c r="BT31">
        <f t="shared" si="25"/>
        <v>63.762599999999999</v>
      </c>
      <c r="BU31">
        <f t="shared" si="26"/>
        <v>118.83029999999999</v>
      </c>
      <c r="BV31">
        <f t="shared" si="53"/>
        <v>207.35999999999999</v>
      </c>
      <c r="BW31">
        <f t="shared" si="48"/>
        <v>103.67999999999999</v>
      </c>
      <c r="BX31">
        <f t="shared" si="54"/>
        <v>86.948999999999998</v>
      </c>
      <c r="BY31" s="28">
        <f t="shared" si="44"/>
        <v>493.63290000000001</v>
      </c>
      <c r="BZ31" s="2">
        <f t="shared" si="39"/>
        <v>2039</v>
      </c>
      <c r="CA31" s="2">
        <f t="shared" si="27"/>
        <v>4144.8781520000002</v>
      </c>
      <c r="CB31">
        <f t="shared" si="28"/>
        <v>2732.2381520000004</v>
      </c>
      <c r="CC31">
        <f t="shared" si="29"/>
        <v>2668.4755520000003</v>
      </c>
      <c r="CD31">
        <f t="shared" si="30"/>
        <v>2549.6452520000003</v>
      </c>
      <c r="CE31" s="7">
        <f t="shared" si="31"/>
        <v>2342.2852520000001</v>
      </c>
      <c r="CF31" s="7">
        <f t="shared" si="32"/>
        <v>2238.6052520000003</v>
      </c>
      <c r="CG31" s="7">
        <f t="shared" si="33"/>
        <v>2151.6562520000002</v>
      </c>
    </row>
    <row r="32" spans="1:85" x14ac:dyDescent="0.25">
      <c r="A32">
        <f t="shared" si="34"/>
        <v>2040</v>
      </c>
      <c r="B32" s="4"/>
      <c r="D32" s="4"/>
      <c r="F32" s="11">
        <f t="shared" si="58"/>
        <v>1725</v>
      </c>
      <c r="G32">
        <v>90</v>
      </c>
      <c r="H32" s="7">
        <v>4350</v>
      </c>
      <c r="I32" s="10">
        <v>5384</v>
      </c>
      <c r="J32" s="7">
        <v>5578</v>
      </c>
      <c r="K32" s="10">
        <v>4577</v>
      </c>
      <c r="L32" s="7">
        <f>(M32-M27)/5</f>
        <v>8.8000000000000007</v>
      </c>
      <c r="M32" s="12">
        <v>4866</v>
      </c>
      <c r="N32" s="12">
        <v>105.12</v>
      </c>
      <c r="O32" s="12"/>
      <c r="P32" s="12"/>
      <c r="Q32" s="27">
        <f t="shared" si="36"/>
        <v>4971.12</v>
      </c>
      <c r="R32" s="18"/>
      <c r="S32" s="2">
        <f t="shared" si="37"/>
        <v>2040</v>
      </c>
      <c r="T32" s="20">
        <f t="shared" si="57"/>
        <v>4971.12</v>
      </c>
      <c r="U32" s="20">
        <f t="shared" si="3"/>
        <v>1725</v>
      </c>
      <c r="V32" s="20">
        <f t="shared" si="4"/>
        <v>34.700429681842323</v>
      </c>
      <c r="W32" s="20"/>
      <c r="X32" s="20">
        <v>520</v>
      </c>
      <c r="Y32" s="20">
        <v>105</v>
      </c>
      <c r="Z32" s="20">
        <v>21</v>
      </c>
      <c r="AA32" s="20">
        <v>26</v>
      </c>
      <c r="AB32" s="20">
        <f t="shared" si="5"/>
        <v>672</v>
      </c>
      <c r="AC32" s="20">
        <f t="shared" si="6"/>
        <v>20.701637647406752</v>
      </c>
      <c r="AD32" s="20"/>
      <c r="AE32" s="25">
        <f t="shared" si="7"/>
        <v>4299.12</v>
      </c>
      <c r="AF32" s="20"/>
      <c r="AG32" s="20">
        <f t="shared" si="8"/>
        <v>3246.12</v>
      </c>
      <c r="AH32" s="22">
        <v>14</v>
      </c>
      <c r="AI32" s="22">
        <v>52</v>
      </c>
      <c r="AJ32" s="20">
        <f t="shared" si="9"/>
        <v>66</v>
      </c>
      <c r="AK32" s="22"/>
      <c r="AL32" s="22">
        <v>16</v>
      </c>
      <c r="AM32" s="22">
        <v>25</v>
      </c>
      <c r="AN32" s="22">
        <v>25</v>
      </c>
      <c r="AO32" s="22">
        <v>25</v>
      </c>
      <c r="AP32" s="22">
        <v>32</v>
      </c>
      <c r="AQ32" s="4">
        <f t="shared" si="10"/>
        <v>123</v>
      </c>
      <c r="AR32" s="2"/>
      <c r="AS32" s="2">
        <v>240</v>
      </c>
      <c r="AT32" s="2"/>
      <c r="AU32" s="2">
        <v>120</v>
      </c>
      <c r="AW32" s="4">
        <f t="shared" si="11"/>
        <v>549</v>
      </c>
      <c r="AX32" s="7">
        <f t="shared" si="12"/>
        <v>16.912498613729621</v>
      </c>
      <c r="AY32" s="7"/>
      <c r="AZ32" s="26">
        <f t="shared" si="13"/>
        <v>2574.12</v>
      </c>
      <c r="BB32">
        <v>90</v>
      </c>
      <c r="BC32" s="7">
        <f t="shared" si="14"/>
        <v>639</v>
      </c>
      <c r="BD32" s="7">
        <f t="shared" si="15"/>
        <v>19.685039370078741</v>
      </c>
      <c r="BE32" s="23"/>
      <c r="BF32" s="24">
        <f t="shared" si="0"/>
        <v>40.386677017485496</v>
      </c>
      <c r="BG32" s="2">
        <f t="shared" si="38"/>
        <v>2040</v>
      </c>
      <c r="BJ32" s="7">
        <f t="shared" si="16"/>
        <v>4299.12</v>
      </c>
      <c r="BK32" s="7">
        <f t="shared" si="17"/>
        <v>2574.12</v>
      </c>
      <c r="BL32" s="7">
        <f t="shared" si="18"/>
        <v>2508.12</v>
      </c>
      <c r="BM32" s="7">
        <f t="shared" si="19"/>
        <v>2385.12</v>
      </c>
      <c r="BN32" s="7">
        <f t="shared" si="20"/>
        <v>2145.12</v>
      </c>
      <c r="BO32" s="7">
        <f t="shared" si="21"/>
        <v>2025.12</v>
      </c>
      <c r="BP32" s="7">
        <f t="shared" si="22"/>
        <v>1935.12</v>
      </c>
      <c r="BR32">
        <f t="shared" si="23"/>
        <v>4153.3798319999996</v>
      </c>
      <c r="BS32">
        <f t="shared" si="60"/>
        <v>1490.4</v>
      </c>
      <c r="BT32">
        <f t="shared" si="25"/>
        <v>63.762599999999999</v>
      </c>
      <c r="BU32">
        <f t="shared" si="26"/>
        <v>118.83029999999999</v>
      </c>
      <c r="BV32">
        <f t="shared" si="53"/>
        <v>207.35999999999999</v>
      </c>
      <c r="BW32">
        <f t="shared" si="48"/>
        <v>103.67999999999999</v>
      </c>
      <c r="BX32">
        <f t="shared" si="54"/>
        <v>86.948999999999998</v>
      </c>
      <c r="BY32" s="28">
        <f t="shared" si="44"/>
        <v>493.63290000000001</v>
      </c>
      <c r="BZ32" s="2">
        <f t="shared" si="39"/>
        <v>2040</v>
      </c>
      <c r="CA32" s="2">
        <f t="shared" si="27"/>
        <v>4153.3798319999996</v>
      </c>
      <c r="CB32">
        <f t="shared" si="28"/>
        <v>2662.9798319999995</v>
      </c>
      <c r="CC32">
        <f t="shared" si="29"/>
        <v>2599.2172319999995</v>
      </c>
      <c r="CD32">
        <f t="shared" si="30"/>
        <v>2480.3869319999994</v>
      </c>
      <c r="CE32" s="7">
        <f t="shared" si="31"/>
        <v>2273.0269319999993</v>
      </c>
      <c r="CF32" s="7">
        <f t="shared" si="32"/>
        <v>2169.3469319999995</v>
      </c>
      <c r="CG32" s="7">
        <f t="shared" si="33"/>
        <v>2082.3979319999994</v>
      </c>
    </row>
    <row r="33" spans="1:85" x14ac:dyDescent="0.25">
      <c r="A33">
        <f t="shared" si="34"/>
        <v>2041</v>
      </c>
      <c r="F33" s="11">
        <f t="shared" si="58"/>
        <v>1805</v>
      </c>
      <c r="G33">
        <v>80</v>
      </c>
      <c r="H33" s="7">
        <v>4413</v>
      </c>
      <c r="I33" s="10">
        <v>5466</v>
      </c>
      <c r="J33" s="7">
        <v>5470</v>
      </c>
      <c r="M33" s="12">
        <f>M32+$L$37</f>
        <v>4914.2</v>
      </c>
      <c r="N33" s="12">
        <v>105.12</v>
      </c>
      <c r="O33" s="12"/>
      <c r="P33" s="12"/>
      <c r="Q33" s="27">
        <f t="shared" si="36"/>
        <v>5019.32</v>
      </c>
      <c r="R33" s="18"/>
      <c r="S33" s="2">
        <f t="shared" si="37"/>
        <v>2041</v>
      </c>
      <c r="T33" s="20">
        <f t="shared" si="57"/>
        <v>5019.32</v>
      </c>
      <c r="U33" s="20">
        <f t="shared" si="3"/>
        <v>1805</v>
      </c>
      <c r="V33" s="20">
        <f t="shared" si="4"/>
        <v>35.96104651626117</v>
      </c>
      <c r="W33" s="20"/>
      <c r="X33" s="20">
        <v>520</v>
      </c>
      <c r="Y33" s="20">
        <v>105</v>
      </c>
      <c r="Z33" s="20">
        <v>21</v>
      </c>
      <c r="AA33" s="20">
        <v>26</v>
      </c>
      <c r="AB33" s="20">
        <f t="shared" si="5"/>
        <v>672</v>
      </c>
      <c r="AC33" s="20">
        <f t="shared" si="6"/>
        <v>20.906443664600911</v>
      </c>
      <c r="AD33" s="20"/>
      <c r="AE33" s="25">
        <f t="shared" si="7"/>
        <v>4347.32</v>
      </c>
      <c r="AF33" s="20"/>
      <c r="AG33" s="20">
        <f t="shared" si="8"/>
        <v>3214.3199999999997</v>
      </c>
      <c r="AH33" s="22">
        <v>14</v>
      </c>
      <c r="AI33" s="22">
        <v>52</v>
      </c>
      <c r="AJ33" s="20">
        <f t="shared" si="9"/>
        <v>66</v>
      </c>
      <c r="AK33" s="22"/>
      <c r="AL33" s="22">
        <v>16</v>
      </c>
      <c r="AM33" s="22">
        <v>25</v>
      </c>
      <c r="AN33" s="22">
        <v>25</v>
      </c>
      <c r="AO33" s="22">
        <v>25</v>
      </c>
      <c r="AP33" s="22">
        <v>32</v>
      </c>
      <c r="AQ33" s="4">
        <f t="shared" si="10"/>
        <v>123</v>
      </c>
      <c r="AR33" s="2"/>
      <c r="AS33" s="2">
        <v>240</v>
      </c>
      <c r="AT33" s="2"/>
      <c r="AU33" s="2">
        <v>120</v>
      </c>
      <c r="AW33" s="4">
        <f t="shared" si="11"/>
        <v>549</v>
      </c>
      <c r="AX33" s="7">
        <f t="shared" si="12"/>
        <v>17.079817815276638</v>
      </c>
      <c r="AY33" s="7"/>
      <c r="AZ33" s="26">
        <f t="shared" si="13"/>
        <v>2542.3199999999997</v>
      </c>
      <c r="BB33">
        <v>120</v>
      </c>
      <c r="BC33" s="7">
        <f t="shared" si="14"/>
        <v>669</v>
      </c>
      <c r="BD33" s="7">
        <f t="shared" si="15"/>
        <v>20.813111326812514</v>
      </c>
      <c r="BE33" s="23"/>
      <c r="BF33" s="24">
        <f t="shared" si="0"/>
        <v>41.719554991413425</v>
      </c>
      <c r="BG33" s="2">
        <f t="shared" si="38"/>
        <v>2041</v>
      </c>
      <c r="BJ33" s="7">
        <f t="shared" si="16"/>
        <v>4347.32</v>
      </c>
      <c r="BK33" s="7">
        <f t="shared" si="17"/>
        <v>2542.3199999999997</v>
      </c>
      <c r="BL33" s="7">
        <f t="shared" si="18"/>
        <v>2476.3199999999997</v>
      </c>
      <c r="BM33" s="7">
        <f t="shared" si="19"/>
        <v>2353.3199999999997</v>
      </c>
      <c r="BN33" s="7">
        <f t="shared" si="20"/>
        <v>2113.3199999999997</v>
      </c>
      <c r="BO33" s="7">
        <f t="shared" si="21"/>
        <v>1993.3199999999997</v>
      </c>
      <c r="BP33" s="7">
        <f t="shared" si="22"/>
        <v>1873.3199999999997</v>
      </c>
      <c r="BR33">
        <f t="shared" si="23"/>
        <v>4199.9458519999998</v>
      </c>
      <c r="BS33">
        <f t="shared" si="60"/>
        <v>1559.52</v>
      </c>
      <c r="BT33">
        <f t="shared" si="25"/>
        <v>63.762599999999999</v>
      </c>
      <c r="BU33">
        <f t="shared" si="26"/>
        <v>118.83029999999999</v>
      </c>
      <c r="BV33">
        <f t="shared" si="53"/>
        <v>207.35999999999999</v>
      </c>
      <c r="BW33">
        <f t="shared" si="48"/>
        <v>103.67999999999999</v>
      </c>
      <c r="BX33">
        <f t="shared" si="54"/>
        <v>115.93199999999999</v>
      </c>
      <c r="BY33" s="28">
        <f t="shared" si="44"/>
        <v>493.63290000000001</v>
      </c>
      <c r="BZ33" s="2">
        <f t="shared" si="39"/>
        <v>2041</v>
      </c>
      <c r="CA33" s="2">
        <f t="shared" si="27"/>
        <v>4199.9458519999998</v>
      </c>
      <c r="CB33">
        <f t="shared" si="28"/>
        <v>2640.4258519999998</v>
      </c>
      <c r="CC33">
        <f t="shared" si="29"/>
        <v>2576.6632519999998</v>
      </c>
      <c r="CD33">
        <f t="shared" si="30"/>
        <v>2457.8329519999998</v>
      </c>
      <c r="CE33" s="7">
        <f t="shared" si="31"/>
        <v>2250.4729519999996</v>
      </c>
      <c r="CF33" s="7">
        <f t="shared" si="32"/>
        <v>2146.7929519999998</v>
      </c>
      <c r="CG33" s="7">
        <f t="shared" si="33"/>
        <v>2030.8609519999998</v>
      </c>
    </row>
    <row r="34" spans="1:85" x14ac:dyDescent="0.25">
      <c r="A34">
        <f t="shared" si="34"/>
        <v>2042</v>
      </c>
      <c r="F34" s="11">
        <f t="shared" si="58"/>
        <v>1885</v>
      </c>
      <c r="G34">
        <v>80</v>
      </c>
      <c r="H34" s="7">
        <v>4478</v>
      </c>
      <c r="I34" s="10">
        <v>5469</v>
      </c>
      <c r="J34" s="7">
        <v>5469</v>
      </c>
      <c r="M34" s="12">
        <f t="shared" ref="M34:M36" si="61">M33+$L$37</f>
        <v>4962.3999999999996</v>
      </c>
      <c r="N34" s="12">
        <v>105.12</v>
      </c>
      <c r="O34" s="12"/>
      <c r="P34" s="12"/>
      <c r="Q34" s="27">
        <f t="shared" si="36"/>
        <v>5067.5199999999995</v>
      </c>
      <c r="R34" s="18"/>
      <c r="S34" s="2">
        <f t="shared" si="37"/>
        <v>2042</v>
      </c>
      <c r="T34" s="20">
        <f t="shared" si="57"/>
        <v>5067.5199999999995</v>
      </c>
      <c r="U34" s="20">
        <f t="shared" si="3"/>
        <v>1885</v>
      </c>
      <c r="V34" s="20">
        <f t="shared" si="4"/>
        <v>37.197682495579691</v>
      </c>
      <c r="W34" s="20"/>
      <c r="X34" s="20">
        <v>520</v>
      </c>
      <c r="Y34" s="20">
        <v>105</v>
      </c>
      <c r="Z34" s="20">
        <v>21</v>
      </c>
      <c r="AA34" s="20">
        <v>26</v>
      </c>
      <c r="AB34" s="20">
        <f t="shared" si="5"/>
        <v>672</v>
      </c>
      <c r="AC34" s="20">
        <f>AB34/AG34%</f>
        <v>21.11534255872705</v>
      </c>
      <c r="AD34" s="20"/>
      <c r="AE34" s="25">
        <f t="shared" si="7"/>
        <v>4395.5199999999995</v>
      </c>
      <c r="AF34" s="20"/>
      <c r="AG34" s="20">
        <f t="shared" si="8"/>
        <v>3182.5199999999995</v>
      </c>
      <c r="AH34" s="22">
        <v>14</v>
      </c>
      <c r="AI34" s="22">
        <v>52</v>
      </c>
      <c r="AJ34" s="20">
        <f t="shared" si="9"/>
        <v>66</v>
      </c>
      <c r="AK34" s="22"/>
      <c r="AL34" s="22">
        <v>16</v>
      </c>
      <c r="AM34" s="22">
        <v>25</v>
      </c>
      <c r="AN34" s="22">
        <v>25</v>
      </c>
      <c r="AO34" s="22">
        <v>25</v>
      </c>
      <c r="AP34" s="22">
        <v>32</v>
      </c>
      <c r="AQ34" s="4">
        <f t="shared" si="10"/>
        <v>123</v>
      </c>
      <c r="AR34" s="2"/>
      <c r="AS34" s="2">
        <v>240</v>
      </c>
      <c r="AT34" s="2"/>
      <c r="AU34" s="2">
        <v>120</v>
      </c>
      <c r="AW34" s="4">
        <f t="shared" si="11"/>
        <v>549</v>
      </c>
      <c r="AX34" s="7">
        <f t="shared" si="12"/>
        <v>17.250480751102902</v>
      </c>
      <c r="AY34" s="7"/>
      <c r="AZ34" s="26">
        <f t="shared" si="13"/>
        <v>2510.5199999999995</v>
      </c>
      <c r="BB34">
        <v>120</v>
      </c>
      <c r="BC34" s="7">
        <f t="shared" si="14"/>
        <v>669</v>
      </c>
      <c r="BD34" s="7">
        <f t="shared" si="15"/>
        <v>21.021077636589876</v>
      </c>
      <c r="BE34" s="23"/>
      <c r="BF34" s="24">
        <f t="shared" si="0"/>
        <v>42.13642019531693</v>
      </c>
      <c r="BG34" s="2">
        <f t="shared" si="38"/>
        <v>2042</v>
      </c>
      <c r="BJ34" s="7">
        <f t="shared" si="16"/>
        <v>4395.5199999999995</v>
      </c>
      <c r="BK34" s="7">
        <f t="shared" si="17"/>
        <v>2510.5199999999995</v>
      </c>
      <c r="BL34" s="7">
        <f t="shared" si="18"/>
        <v>2444.5199999999995</v>
      </c>
      <c r="BM34" s="7">
        <f t="shared" si="19"/>
        <v>2321.5199999999995</v>
      </c>
      <c r="BN34" s="7">
        <f t="shared" si="20"/>
        <v>2081.5199999999995</v>
      </c>
      <c r="BO34" s="7">
        <f t="shared" si="21"/>
        <v>1961.5199999999995</v>
      </c>
      <c r="BP34" s="7">
        <f t="shared" si="22"/>
        <v>1841.5199999999995</v>
      </c>
      <c r="BR34">
        <f t="shared" si="23"/>
        <v>4246.5118719999991</v>
      </c>
      <c r="BS34">
        <f t="shared" si="60"/>
        <v>1628.6399999999999</v>
      </c>
      <c r="BT34">
        <f t="shared" si="25"/>
        <v>63.762599999999999</v>
      </c>
      <c r="BU34">
        <f t="shared" si="26"/>
        <v>118.83029999999999</v>
      </c>
      <c r="BV34">
        <f t="shared" si="53"/>
        <v>207.35999999999999</v>
      </c>
      <c r="BW34">
        <f t="shared" si="48"/>
        <v>103.67999999999999</v>
      </c>
      <c r="BX34">
        <f t="shared" si="54"/>
        <v>115.93199999999999</v>
      </c>
      <c r="BY34" s="28">
        <f t="shared" si="44"/>
        <v>493.63290000000001</v>
      </c>
      <c r="BZ34" s="2">
        <f t="shared" si="39"/>
        <v>2042</v>
      </c>
      <c r="CA34" s="2">
        <f t="shared" si="27"/>
        <v>4246.5118719999991</v>
      </c>
      <c r="CB34">
        <f t="shared" si="28"/>
        <v>2617.8718719999993</v>
      </c>
      <c r="CC34">
        <f t="shared" si="29"/>
        <v>2554.1092719999992</v>
      </c>
      <c r="CD34">
        <f t="shared" si="30"/>
        <v>2435.2789719999992</v>
      </c>
      <c r="CE34" s="7">
        <f t="shared" si="31"/>
        <v>2227.918971999999</v>
      </c>
      <c r="CF34" s="7">
        <f t="shared" si="32"/>
        <v>2124.2389719999992</v>
      </c>
      <c r="CG34" s="7">
        <f t="shared" si="33"/>
        <v>2008.3069719999992</v>
      </c>
    </row>
    <row r="35" spans="1:85" x14ac:dyDescent="0.25">
      <c r="A35">
        <f t="shared" si="34"/>
        <v>2043</v>
      </c>
      <c r="F35" s="11">
        <f t="shared" si="58"/>
        <v>1965</v>
      </c>
      <c r="G35">
        <v>80</v>
      </c>
      <c r="H35" s="7">
        <v>4544</v>
      </c>
      <c r="I35" s="10">
        <v>5468</v>
      </c>
      <c r="J35" s="7">
        <v>5468</v>
      </c>
      <c r="M35" s="12">
        <f t="shared" si="61"/>
        <v>5010.5999999999995</v>
      </c>
      <c r="N35" s="12">
        <v>105.12</v>
      </c>
      <c r="O35" s="12"/>
      <c r="P35" s="12"/>
      <c r="Q35" s="27">
        <f t="shared" si="36"/>
        <v>5115.7199999999993</v>
      </c>
      <c r="R35" s="18"/>
      <c r="S35" s="2">
        <f t="shared" si="37"/>
        <v>2043</v>
      </c>
      <c r="T35" s="20">
        <f t="shared" si="57"/>
        <v>5115.7199999999993</v>
      </c>
      <c r="U35" s="20">
        <f t="shared" si="3"/>
        <v>1965</v>
      </c>
      <c r="V35" s="20">
        <f t="shared" si="4"/>
        <v>38.411015458234623</v>
      </c>
      <c r="W35" s="20"/>
      <c r="X35" s="20">
        <v>520</v>
      </c>
      <c r="Y35" s="20">
        <v>105</v>
      </c>
      <c r="Z35" s="20">
        <v>21</v>
      </c>
      <c r="AA35" s="20">
        <v>26</v>
      </c>
      <c r="AB35" s="20">
        <f t="shared" si="5"/>
        <v>672</v>
      </c>
      <c r="AC35" s="20">
        <f t="shared" si="6"/>
        <v>21.328458257160271</v>
      </c>
      <c r="AD35" s="20"/>
      <c r="AE35" s="25">
        <f t="shared" si="7"/>
        <v>4443.7199999999993</v>
      </c>
      <c r="AF35" s="20"/>
      <c r="AG35" s="20">
        <f t="shared" si="8"/>
        <v>3150.7199999999993</v>
      </c>
      <c r="AH35" s="22">
        <v>14</v>
      </c>
      <c r="AI35" s="22">
        <v>52</v>
      </c>
      <c r="AJ35" s="20">
        <f t="shared" si="9"/>
        <v>66</v>
      </c>
      <c r="AK35" s="22"/>
      <c r="AL35" s="22">
        <v>16</v>
      </c>
      <c r="AM35" s="22">
        <v>25</v>
      </c>
      <c r="AN35" s="22">
        <v>25</v>
      </c>
      <c r="AO35" s="22">
        <v>25</v>
      </c>
      <c r="AP35" s="22">
        <v>32</v>
      </c>
      <c r="AQ35" s="4">
        <f t="shared" si="10"/>
        <v>123</v>
      </c>
      <c r="AR35" s="2"/>
      <c r="AS35" s="2">
        <v>240</v>
      </c>
      <c r="AT35" s="2"/>
      <c r="AU35" s="2">
        <v>120</v>
      </c>
      <c r="AW35" s="4">
        <f>AJ35+AQ35+AS35+AU35</f>
        <v>549</v>
      </c>
      <c r="AX35" s="7">
        <f t="shared" si="12"/>
        <v>17.424588665447899</v>
      </c>
      <c r="AY35" s="7"/>
      <c r="AZ35" s="26">
        <f t="shared" si="13"/>
        <v>2478.7199999999993</v>
      </c>
      <c r="BB35">
        <v>150</v>
      </c>
      <c r="BC35" s="7">
        <f t="shared" si="14"/>
        <v>699</v>
      </c>
      <c r="BD35" s="7">
        <f t="shared" si="15"/>
        <v>22.185405240706892</v>
      </c>
      <c r="BE35" s="23"/>
      <c r="BF35" s="24">
        <f t="shared" si="0"/>
        <v>43.513863497867163</v>
      </c>
      <c r="BG35" s="2">
        <f t="shared" si="38"/>
        <v>2043</v>
      </c>
      <c r="BJ35" s="7">
        <f t="shared" si="16"/>
        <v>4443.7199999999993</v>
      </c>
      <c r="BK35" s="7">
        <f t="shared" si="17"/>
        <v>2478.7199999999993</v>
      </c>
      <c r="BL35" s="7">
        <f t="shared" si="18"/>
        <v>2412.7199999999993</v>
      </c>
      <c r="BM35" s="7">
        <f t="shared" si="19"/>
        <v>2289.7199999999993</v>
      </c>
      <c r="BN35" s="7">
        <f t="shared" si="20"/>
        <v>2049.7199999999993</v>
      </c>
      <c r="BO35" s="7">
        <f t="shared" si="21"/>
        <v>1929.7199999999993</v>
      </c>
      <c r="BP35" s="7">
        <f t="shared" si="22"/>
        <v>1779.7199999999993</v>
      </c>
      <c r="BR35">
        <f t="shared" si="23"/>
        <v>4293.0778919999993</v>
      </c>
      <c r="BS35">
        <f t="shared" si="60"/>
        <v>1697.76</v>
      </c>
      <c r="BT35">
        <f t="shared" si="25"/>
        <v>63.762599999999999</v>
      </c>
      <c r="BU35">
        <f t="shared" si="26"/>
        <v>118.83029999999999</v>
      </c>
      <c r="BV35">
        <f t="shared" si="53"/>
        <v>207.35999999999999</v>
      </c>
      <c r="BW35">
        <f t="shared" si="48"/>
        <v>103.67999999999999</v>
      </c>
      <c r="BX35">
        <f t="shared" si="54"/>
        <v>144.91499999999999</v>
      </c>
      <c r="BY35" s="28">
        <f t="shared" si="44"/>
        <v>493.63290000000001</v>
      </c>
      <c r="BZ35" s="2">
        <f t="shared" si="39"/>
        <v>2043</v>
      </c>
      <c r="CA35" s="2">
        <f t="shared" si="27"/>
        <v>4293.0778919999993</v>
      </c>
      <c r="CB35">
        <f t="shared" si="28"/>
        <v>2595.3178919999991</v>
      </c>
      <c r="CC35">
        <f t="shared" si="29"/>
        <v>2531.5552919999991</v>
      </c>
      <c r="CD35">
        <f t="shared" si="30"/>
        <v>2412.724991999999</v>
      </c>
      <c r="CE35" s="7">
        <f t="shared" si="31"/>
        <v>2205.3649919999989</v>
      </c>
      <c r="CF35" s="7">
        <f t="shared" si="32"/>
        <v>2101.6849919999991</v>
      </c>
      <c r="CG35" s="7">
        <f t="shared" si="33"/>
        <v>1956.7699919999991</v>
      </c>
    </row>
    <row r="36" spans="1:85" x14ac:dyDescent="0.25">
      <c r="A36">
        <f t="shared" si="34"/>
        <v>2044</v>
      </c>
      <c r="F36" s="11">
        <f t="shared" si="58"/>
        <v>2045</v>
      </c>
      <c r="G36">
        <v>80</v>
      </c>
      <c r="H36" s="7">
        <v>4612</v>
      </c>
      <c r="I36" s="10">
        <v>5367</v>
      </c>
      <c r="J36" s="7">
        <v>5367</v>
      </c>
      <c r="M36" s="12">
        <f t="shared" si="61"/>
        <v>5058.7999999999993</v>
      </c>
      <c r="N36" s="12">
        <v>105.12</v>
      </c>
      <c r="O36" s="12"/>
      <c r="P36" s="12"/>
      <c r="Q36" s="27">
        <f t="shared" si="36"/>
        <v>5163.9199999999992</v>
      </c>
      <c r="R36" s="18"/>
      <c r="S36" s="2">
        <f t="shared" si="37"/>
        <v>2044</v>
      </c>
      <c r="T36" s="20">
        <f t="shared" si="57"/>
        <v>5163.9199999999992</v>
      </c>
      <c r="U36" s="20">
        <f t="shared" si="3"/>
        <v>2045</v>
      </c>
      <c r="V36" s="20">
        <f t="shared" si="4"/>
        <v>39.601697934902177</v>
      </c>
      <c r="W36" s="20"/>
      <c r="X36" s="20">
        <v>520</v>
      </c>
      <c r="Y36" s="20">
        <v>105</v>
      </c>
      <c r="Z36" s="20">
        <v>21</v>
      </c>
      <c r="AA36" s="20">
        <v>26</v>
      </c>
      <c r="AB36" s="20">
        <f t="shared" si="5"/>
        <v>672</v>
      </c>
      <c r="AC36" s="20">
        <f t="shared" si="6"/>
        <v>21.545919741448969</v>
      </c>
      <c r="AD36" s="20"/>
      <c r="AE36" s="25">
        <f t="shared" si="7"/>
        <v>4491.9199999999992</v>
      </c>
      <c r="AF36" s="20"/>
      <c r="AG36" s="20">
        <f t="shared" si="8"/>
        <v>3118.9199999999992</v>
      </c>
      <c r="AH36" s="22">
        <v>14</v>
      </c>
      <c r="AI36" s="22">
        <v>52</v>
      </c>
      <c r="AJ36" s="20">
        <f t="shared" si="9"/>
        <v>66</v>
      </c>
      <c r="AK36" s="22"/>
      <c r="AL36" s="22">
        <v>16</v>
      </c>
      <c r="AM36" s="22">
        <v>25</v>
      </c>
      <c r="AN36" s="22">
        <v>25</v>
      </c>
      <c r="AO36" s="22">
        <v>25</v>
      </c>
      <c r="AP36" s="22">
        <v>32</v>
      </c>
      <c r="AQ36" s="4">
        <f t="shared" si="10"/>
        <v>123</v>
      </c>
      <c r="AR36" s="2"/>
      <c r="AS36" s="2">
        <v>240</v>
      </c>
      <c r="AT36" s="2"/>
      <c r="AU36" s="2">
        <v>120</v>
      </c>
      <c r="AW36" s="4">
        <f t="shared" si="11"/>
        <v>549</v>
      </c>
      <c r="AX36" s="7">
        <f t="shared" si="12"/>
        <v>17.602246931630184</v>
      </c>
      <c r="AY36" s="7"/>
      <c r="AZ36" s="26">
        <f t="shared" si="13"/>
        <v>2446.9199999999992</v>
      </c>
      <c r="BB36">
        <v>150</v>
      </c>
      <c r="BC36" s="7">
        <f t="shared" si="14"/>
        <v>699</v>
      </c>
      <c r="BD36" s="7">
        <f t="shared" si="15"/>
        <v>22.411604016775044</v>
      </c>
      <c r="BE36" s="23"/>
      <c r="BF36" s="24">
        <f t="shared" si="0"/>
        <v>43.957523758224013</v>
      </c>
      <c r="BG36" s="2">
        <f t="shared" si="38"/>
        <v>2044</v>
      </c>
      <c r="BJ36" s="7">
        <f t="shared" si="16"/>
        <v>4491.9199999999992</v>
      </c>
      <c r="BK36" s="7">
        <f t="shared" si="17"/>
        <v>2446.9199999999992</v>
      </c>
      <c r="BL36" s="7">
        <f t="shared" si="18"/>
        <v>2380.9199999999992</v>
      </c>
      <c r="BM36" s="7">
        <f t="shared" si="19"/>
        <v>2257.9199999999992</v>
      </c>
      <c r="BN36" s="7">
        <f t="shared" si="20"/>
        <v>2017.9199999999992</v>
      </c>
      <c r="BO36" s="7">
        <f t="shared" si="21"/>
        <v>1897.9199999999992</v>
      </c>
      <c r="BP36" s="7">
        <f t="shared" si="22"/>
        <v>1747.9199999999992</v>
      </c>
      <c r="BR36">
        <f t="shared" si="23"/>
        <v>4339.6439119999986</v>
      </c>
      <c r="BS36">
        <f t="shared" si="60"/>
        <v>1766.8799999999999</v>
      </c>
      <c r="BT36">
        <f t="shared" si="25"/>
        <v>63.762599999999999</v>
      </c>
      <c r="BU36">
        <f t="shared" si="26"/>
        <v>118.83029999999999</v>
      </c>
      <c r="BV36">
        <f t="shared" si="53"/>
        <v>207.35999999999999</v>
      </c>
      <c r="BW36">
        <f t="shared" si="48"/>
        <v>103.67999999999999</v>
      </c>
      <c r="BX36">
        <f t="shared" si="54"/>
        <v>144.91499999999999</v>
      </c>
      <c r="BY36" s="28">
        <f t="shared" si="44"/>
        <v>493.63290000000001</v>
      </c>
      <c r="BZ36" s="2">
        <f t="shared" si="39"/>
        <v>2044</v>
      </c>
      <c r="CA36" s="2">
        <f t="shared" si="27"/>
        <v>4339.6439119999986</v>
      </c>
      <c r="CB36">
        <f t="shared" si="28"/>
        <v>2572.7639119999985</v>
      </c>
      <c r="CC36">
        <f t="shared" si="29"/>
        <v>2509.0013119999985</v>
      </c>
      <c r="CD36">
        <f t="shared" si="30"/>
        <v>2390.1710119999984</v>
      </c>
      <c r="CE36" s="7">
        <f t="shared" si="31"/>
        <v>2182.8110119999983</v>
      </c>
      <c r="CF36" s="7">
        <f t="shared" si="32"/>
        <v>2079.1310119999985</v>
      </c>
      <c r="CG36" s="7">
        <f t="shared" si="33"/>
        <v>1934.2160119999985</v>
      </c>
    </row>
    <row r="37" spans="1:85" x14ac:dyDescent="0.25">
      <c r="A37">
        <f t="shared" si="34"/>
        <v>2045</v>
      </c>
      <c r="F37" s="11">
        <f>F36+G37</f>
        <v>2125</v>
      </c>
      <c r="G37">
        <v>80</v>
      </c>
      <c r="H37" s="7">
        <v>4680</v>
      </c>
      <c r="I37" s="10">
        <v>5054</v>
      </c>
      <c r="J37" s="7">
        <v>5054</v>
      </c>
      <c r="L37">
        <f>(M37-M32)/5</f>
        <v>48.2</v>
      </c>
      <c r="M37" s="12">
        <v>5107</v>
      </c>
      <c r="N37" s="12">
        <v>105.12</v>
      </c>
      <c r="O37" s="12"/>
      <c r="P37" s="12"/>
      <c r="Q37" s="27">
        <f t="shared" si="36"/>
        <v>5212.12</v>
      </c>
      <c r="R37" s="18"/>
      <c r="S37" s="2">
        <f t="shared" si="37"/>
        <v>2045</v>
      </c>
      <c r="T37" s="20">
        <f t="shared" si="57"/>
        <v>5212.12</v>
      </c>
      <c r="U37" s="20">
        <f t="shared" si="3"/>
        <v>2125</v>
      </c>
      <c r="V37" s="20">
        <f t="shared" si="4"/>
        <v>40.770358318687983</v>
      </c>
      <c r="W37" s="20"/>
      <c r="X37" s="20">
        <v>520</v>
      </c>
      <c r="Y37" s="20">
        <v>105</v>
      </c>
      <c r="Z37" s="20">
        <v>21</v>
      </c>
      <c r="AA37" s="20">
        <v>26</v>
      </c>
      <c r="AB37" s="20">
        <f t="shared" si="5"/>
        <v>672</v>
      </c>
      <c r="AC37" s="20">
        <f>AB37/AG37%</f>
        <v>21.767861307626529</v>
      </c>
      <c r="AD37" s="20"/>
      <c r="AE37" s="25">
        <f t="shared" si="7"/>
        <v>4540.12</v>
      </c>
      <c r="AF37" s="20"/>
      <c r="AG37" s="20">
        <f t="shared" si="8"/>
        <v>3087.12</v>
      </c>
      <c r="AH37" s="22">
        <v>14</v>
      </c>
      <c r="AI37" s="22">
        <v>52</v>
      </c>
      <c r="AJ37" s="20">
        <f t="shared" si="9"/>
        <v>66</v>
      </c>
      <c r="AK37" s="22"/>
      <c r="AL37" s="22">
        <v>16</v>
      </c>
      <c r="AM37" s="22">
        <v>25</v>
      </c>
      <c r="AN37" s="22">
        <v>25</v>
      </c>
      <c r="AO37" s="22">
        <v>25</v>
      </c>
      <c r="AP37" s="22">
        <v>32</v>
      </c>
      <c r="AQ37" s="4">
        <f t="shared" si="10"/>
        <v>123</v>
      </c>
      <c r="AR37" s="2"/>
      <c r="AS37" s="2">
        <v>240</v>
      </c>
      <c r="AT37" s="2"/>
      <c r="AU37" s="2">
        <v>120</v>
      </c>
      <c r="AW37" s="4">
        <f t="shared" si="11"/>
        <v>549</v>
      </c>
      <c r="AX37" s="7">
        <f t="shared" si="12"/>
        <v>17.783565264712742</v>
      </c>
      <c r="AY37" s="7"/>
      <c r="AZ37" s="26">
        <f t="shared" si="13"/>
        <v>2415.12</v>
      </c>
      <c r="BB37">
        <v>160</v>
      </c>
      <c r="BC37" s="7">
        <f t="shared" si="14"/>
        <v>709</v>
      </c>
      <c r="BD37" s="7">
        <f t="shared" si="15"/>
        <v>22.966389385576203</v>
      </c>
      <c r="BE37" s="23"/>
      <c r="BF37" s="24">
        <f t="shared" si="0"/>
        <v>44.734250693202732</v>
      </c>
      <c r="BG37" s="2">
        <f t="shared" si="38"/>
        <v>2045</v>
      </c>
      <c r="BJ37" s="7">
        <f t="shared" si="16"/>
        <v>4540.12</v>
      </c>
      <c r="BK37" s="7">
        <f t="shared" si="17"/>
        <v>2415.12</v>
      </c>
      <c r="BL37" s="7">
        <f t="shared" si="18"/>
        <v>2349.12</v>
      </c>
      <c r="BM37" s="7">
        <f t="shared" si="19"/>
        <v>2226.12</v>
      </c>
      <c r="BN37" s="7">
        <f t="shared" si="20"/>
        <v>1986.12</v>
      </c>
      <c r="BO37" s="7">
        <f t="shared" si="21"/>
        <v>1866.12</v>
      </c>
      <c r="BP37" s="7">
        <f t="shared" si="22"/>
        <v>1706.12</v>
      </c>
      <c r="BR37">
        <f t="shared" si="23"/>
        <v>4386.2099319999998</v>
      </c>
      <c r="BS37">
        <f t="shared" si="60"/>
        <v>1836</v>
      </c>
      <c r="BT37">
        <f t="shared" si="25"/>
        <v>63.762599999999999</v>
      </c>
      <c r="BU37">
        <f t="shared" si="26"/>
        <v>118.83029999999999</v>
      </c>
      <c r="BV37">
        <f t="shared" si="53"/>
        <v>207.35999999999999</v>
      </c>
      <c r="BW37">
        <f t="shared" si="48"/>
        <v>103.67999999999999</v>
      </c>
      <c r="BX37">
        <f t="shared" si="54"/>
        <v>154.57599999999999</v>
      </c>
      <c r="BY37" s="28">
        <f t="shared" si="44"/>
        <v>493.63290000000001</v>
      </c>
      <c r="BZ37" s="2">
        <f t="shared" si="39"/>
        <v>2045</v>
      </c>
      <c r="CA37" s="2">
        <f t="shared" si="27"/>
        <v>4386.2099319999998</v>
      </c>
      <c r="CB37">
        <f t="shared" si="28"/>
        <v>2550.2099319999998</v>
      </c>
      <c r="CC37">
        <f t="shared" si="29"/>
        <v>2486.4473319999997</v>
      </c>
      <c r="CD37">
        <f t="shared" si="30"/>
        <v>2367.6170319999997</v>
      </c>
      <c r="CE37" s="7">
        <f t="shared" si="31"/>
        <v>2160.2570319999995</v>
      </c>
      <c r="CF37" s="7">
        <f t="shared" si="32"/>
        <v>2056.5770319999997</v>
      </c>
      <c r="CG37" s="7">
        <f t="shared" si="33"/>
        <v>1902.0010319999997</v>
      </c>
    </row>
    <row r="38" spans="1:85" x14ac:dyDescent="0.25">
      <c r="A38">
        <f t="shared" si="34"/>
        <v>2046</v>
      </c>
      <c r="F38" s="11">
        <f t="shared" ref="F38:F42" si="62">F37+G38</f>
        <v>2190</v>
      </c>
      <c r="G38">
        <v>65</v>
      </c>
      <c r="H38" s="7">
        <v>4750</v>
      </c>
      <c r="I38" s="10">
        <v>4674</v>
      </c>
      <c r="J38" s="7">
        <v>4674</v>
      </c>
      <c r="M38" s="12">
        <f>M37+$L$42</f>
        <v>5155.3999999999996</v>
      </c>
      <c r="N38" s="12">
        <v>105.12</v>
      </c>
      <c r="O38" s="12"/>
      <c r="P38" s="12"/>
      <c r="Q38" s="27">
        <f t="shared" si="36"/>
        <v>5260.5199999999995</v>
      </c>
      <c r="R38" s="18"/>
      <c r="S38" s="2">
        <f t="shared" si="37"/>
        <v>2046</v>
      </c>
      <c r="T38" s="20">
        <f t="shared" si="57"/>
        <v>5260.5199999999995</v>
      </c>
      <c r="U38" s="20">
        <f t="shared" si="3"/>
        <v>2190</v>
      </c>
      <c r="V38" s="20">
        <f t="shared" si="4"/>
        <v>41.630865389733337</v>
      </c>
      <c r="W38" s="18"/>
      <c r="X38" s="20">
        <v>520</v>
      </c>
      <c r="Y38" s="20">
        <v>105</v>
      </c>
      <c r="Z38" s="20">
        <v>21</v>
      </c>
      <c r="AA38" s="20">
        <v>26</v>
      </c>
      <c r="AB38" s="20">
        <f t="shared" si="5"/>
        <v>672</v>
      </c>
      <c r="AC38" s="20">
        <f t="shared" si="6"/>
        <v>21.885543816682521</v>
      </c>
      <c r="AD38" s="18"/>
      <c r="AE38" s="25">
        <f t="shared" si="7"/>
        <v>4588.5199999999995</v>
      </c>
      <c r="AF38" s="18"/>
      <c r="AG38" s="20">
        <f t="shared" si="8"/>
        <v>3070.5199999999995</v>
      </c>
      <c r="AH38" s="22">
        <v>14</v>
      </c>
      <c r="AI38" s="22">
        <v>52</v>
      </c>
      <c r="AJ38" s="20">
        <f t="shared" si="9"/>
        <v>66</v>
      </c>
      <c r="AK38" s="18"/>
      <c r="AL38" s="22">
        <v>16</v>
      </c>
      <c r="AM38" s="22">
        <v>25</v>
      </c>
      <c r="AN38" s="22">
        <v>25</v>
      </c>
      <c r="AO38" s="22">
        <v>25</v>
      </c>
      <c r="AP38" s="22">
        <v>32</v>
      </c>
      <c r="AQ38" s="4">
        <f t="shared" si="10"/>
        <v>123</v>
      </c>
      <c r="AS38" s="2">
        <v>240</v>
      </c>
      <c r="AU38" s="2">
        <v>120</v>
      </c>
      <c r="AW38" s="4">
        <f t="shared" si="11"/>
        <v>549</v>
      </c>
      <c r="AX38" s="7">
        <f t="shared" si="12"/>
        <v>17.879707671664736</v>
      </c>
      <c r="AZ38" s="26">
        <f t="shared" si="13"/>
        <v>2398.5199999999995</v>
      </c>
      <c r="BB38">
        <f t="shared" ref="BB38" si="63">BB37</f>
        <v>160</v>
      </c>
      <c r="BC38" s="7">
        <f t="shared" si="14"/>
        <v>709</v>
      </c>
      <c r="BD38" s="7">
        <f t="shared" si="15"/>
        <v>23.090551437541528</v>
      </c>
      <c r="BF38" s="24">
        <f t="shared" si="0"/>
        <v>44.976095254224049</v>
      </c>
      <c r="BG38" s="2">
        <f t="shared" si="38"/>
        <v>2046</v>
      </c>
      <c r="BJ38" s="7">
        <f t="shared" si="16"/>
        <v>4588.5199999999995</v>
      </c>
      <c r="BK38" s="7">
        <f t="shared" si="17"/>
        <v>2398.5199999999995</v>
      </c>
      <c r="BL38" s="7">
        <f t="shared" si="18"/>
        <v>2332.5199999999995</v>
      </c>
      <c r="BM38" s="7">
        <f t="shared" si="19"/>
        <v>2209.5199999999995</v>
      </c>
      <c r="BN38" s="7">
        <f t="shared" si="20"/>
        <v>1969.5199999999995</v>
      </c>
      <c r="BO38" s="7">
        <f t="shared" si="21"/>
        <v>1849.5199999999995</v>
      </c>
      <c r="BP38" s="7">
        <f t="shared" si="22"/>
        <v>1689.5199999999995</v>
      </c>
      <c r="BR38">
        <f t="shared" si="23"/>
        <v>4432.9691719999992</v>
      </c>
      <c r="BS38">
        <f t="shared" si="60"/>
        <v>1892.16</v>
      </c>
      <c r="BT38">
        <f t="shared" si="25"/>
        <v>63.762599999999999</v>
      </c>
      <c r="BU38">
        <f t="shared" si="26"/>
        <v>118.83029999999999</v>
      </c>
      <c r="BV38">
        <f t="shared" si="53"/>
        <v>207.35999999999999</v>
      </c>
      <c r="BW38">
        <f t="shared" si="48"/>
        <v>103.67999999999999</v>
      </c>
      <c r="BX38">
        <f t="shared" si="54"/>
        <v>154.57599999999999</v>
      </c>
      <c r="BY38" s="28">
        <f t="shared" si="44"/>
        <v>493.63290000000001</v>
      </c>
      <c r="BZ38" s="2">
        <f t="shared" si="39"/>
        <v>2046</v>
      </c>
      <c r="CA38" s="2">
        <f t="shared" si="27"/>
        <v>4432.9691719999992</v>
      </c>
      <c r="CB38">
        <f t="shared" si="28"/>
        <v>2540.8091719999993</v>
      </c>
      <c r="CC38">
        <f t="shared" si="29"/>
        <v>2477.0465719999993</v>
      </c>
      <c r="CD38">
        <f t="shared" si="30"/>
        <v>2358.2162719999992</v>
      </c>
      <c r="CE38" s="7">
        <f t="shared" si="31"/>
        <v>2150.8562719999991</v>
      </c>
      <c r="CF38" s="7">
        <f t="shared" si="32"/>
        <v>2047.176271999999</v>
      </c>
      <c r="CG38" s="7">
        <f t="shared" si="33"/>
        <v>1892.600271999999</v>
      </c>
    </row>
    <row r="39" spans="1:85" x14ac:dyDescent="0.25">
      <c r="A39">
        <f t="shared" si="34"/>
        <v>2047</v>
      </c>
      <c r="F39" s="11">
        <f t="shared" si="62"/>
        <v>2255</v>
      </c>
      <c r="G39">
        <v>65</v>
      </c>
      <c r="H39" s="7">
        <v>4821</v>
      </c>
      <c r="I39" s="10">
        <v>4346</v>
      </c>
      <c r="J39" s="7">
        <v>4346</v>
      </c>
      <c r="M39" s="12">
        <f t="shared" ref="M39:M41" si="64">M38+$L$42</f>
        <v>5203.7999999999993</v>
      </c>
      <c r="N39" s="12">
        <v>105.12</v>
      </c>
      <c r="O39" s="12"/>
      <c r="P39" s="12"/>
      <c r="Q39" s="27">
        <f t="shared" si="36"/>
        <v>5308.9199999999992</v>
      </c>
      <c r="R39" s="18"/>
      <c r="S39" s="2">
        <f t="shared" si="37"/>
        <v>2047</v>
      </c>
      <c r="T39" s="20">
        <f t="shared" si="57"/>
        <v>5308.9199999999992</v>
      </c>
      <c r="U39" s="20">
        <f t="shared" si="3"/>
        <v>2255</v>
      </c>
      <c r="V39" s="20">
        <f t="shared" si="4"/>
        <v>42.475682436352407</v>
      </c>
      <c r="W39" s="18"/>
      <c r="X39" s="20">
        <v>520</v>
      </c>
      <c r="Y39" s="20">
        <v>105</v>
      </c>
      <c r="Z39" s="20">
        <v>21</v>
      </c>
      <c r="AA39" s="20">
        <v>26</v>
      </c>
      <c r="AB39" s="20">
        <f t="shared" si="5"/>
        <v>672</v>
      </c>
      <c r="AC39" s="20">
        <f t="shared" si="6"/>
        <v>22.00450568449731</v>
      </c>
      <c r="AD39" s="18"/>
      <c r="AE39" s="25">
        <f t="shared" si="7"/>
        <v>4636.9199999999992</v>
      </c>
      <c r="AF39" s="18"/>
      <c r="AG39" s="20">
        <f t="shared" si="8"/>
        <v>3053.9199999999992</v>
      </c>
      <c r="AH39" s="22">
        <v>14</v>
      </c>
      <c r="AI39" s="22">
        <v>52</v>
      </c>
      <c r="AJ39" s="20">
        <f t="shared" si="9"/>
        <v>66</v>
      </c>
      <c r="AK39" s="18"/>
      <c r="AL39" s="22">
        <v>16</v>
      </c>
      <c r="AM39" s="22">
        <v>25</v>
      </c>
      <c r="AN39" s="22">
        <v>25</v>
      </c>
      <c r="AO39" s="22">
        <v>25</v>
      </c>
      <c r="AP39" s="22">
        <v>32</v>
      </c>
      <c r="AQ39" s="4">
        <f t="shared" si="10"/>
        <v>123</v>
      </c>
      <c r="AS39" s="2">
        <v>240</v>
      </c>
      <c r="AU39" s="2">
        <v>120</v>
      </c>
      <c r="AW39" s="4">
        <f t="shared" si="11"/>
        <v>549</v>
      </c>
      <c r="AX39" s="7">
        <f t="shared" si="12"/>
        <v>17.976895269031285</v>
      </c>
      <c r="AZ39" s="26">
        <f t="shared" si="13"/>
        <v>2381.9199999999992</v>
      </c>
      <c r="BB39">
        <v>180</v>
      </c>
      <c r="BC39" s="7">
        <f t="shared" si="14"/>
        <v>729</v>
      </c>
      <c r="BD39" s="7">
        <f t="shared" si="15"/>
        <v>23.870959291664491</v>
      </c>
      <c r="BF39" s="24">
        <f t="shared" si="0"/>
        <v>45.875464976161801</v>
      </c>
      <c r="BG39" s="2">
        <f t="shared" si="38"/>
        <v>2047</v>
      </c>
      <c r="BJ39" s="7">
        <f t="shared" si="16"/>
        <v>4636.9199999999992</v>
      </c>
      <c r="BK39" s="7">
        <f t="shared" si="17"/>
        <v>2381.9199999999992</v>
      </c>
      <c r="BL39" s="7">
        <f t="shared" si="18"/>
        <v>2315.9199999999992</v>
      </c>
      <c r="BM39" s="7">
        <f t="shared" si="19"/>
        <v>2192.9199999999992</v>
      </c>
      <c r="BN39" s="7">
        <f t="shared" si="20"/>
        <v>1952.9199999999992</v>
      </c>
      <c r="BO39" s="7">
        <f t="shared" si="21"/>
        <v>1832.9199999999992</v>
      </c>
      <c r="BP39" s="7">
        <f t="shared" si="22"/>
        <v>1652.9199999999992</v>
      </c>
      <c r="BR39">
        <f t="shared" si="23"/>
        <v>4479.7284119999986</v>
      </c>
      <c r="BS39">
        <f t="shared" si="60"/>
        <v>1948.32</v>
      </c>
      <c r="BT39">
        <f t="shared" si="25"/>
        <v>63.762599999999999</v>
      </c>
      <c r="BU39">
        <f t="shared" si="26"/>
        <v>118.83029999999999</v>
      </c>
      <c r="BV39">
        <f t="shared" si="53"/>
        <v>207.35999999999999</v>
      </c>
      <c r="BW39">
        <f t="shared" si="48"/>
        <v>103.67999999999999</v>
      </c>
      <c r="BX39">
        <f t="shared" si="54"/>
        <v>173.898</v>
      </c>
      <c r="BY39" s="28">
        <f t="shared" si="44"/>
        <v>493.63290000000001</v>
      </c>
      <c r="BZ39" s="2">
        <f t="shared" si="39"/>
        <v>2047</v>
      </c>
      <c r="CA39" s="2">
        <f t="shared" si="27"/>
        <v>4479.7284119999986</v>
      </c>
      <c r="CB39">
        <f t="shared" si="28"/>
        <v>2531.4084119999989</v>
      </c>
      <c r="CC39">
        <f t="shared" si="29"/>
        <v>2467.6458119999988</v>
      </c>
      <c r="CD39">
        <f t="shared" si="30"/>
        <v>2348.8155119999988</v>
      </c>
      <c r="CE39" s="7">
        <f t="shared" si="31"/>
        <v>2141.4555119999986</v>
      </c>
      <c r="CF39" s="7">
        <f t="shared" si="32"/>
        <v>2037.7755119999986</v>
      </c>
      <c r="CG39" s="7">
        <f t="shared" si="33"/>
        <v>1863.8775119999987</v>
      </c>
    </row>
    <row r="40" spans="1:85" x14ac:dyDescent="0.25">
      <c r="A40">
        <f t="shared" si="34"/>
        <v>2048</v>
      </c>
      <c r="F40" s="11">
        <f t="shared" si="62"/>
        <v>2320</v>
      </c>
      <c r="G40">
        <v>65</v>
      </c>
      <c r="H40" s="7">
        <v>4882</v>
      </c>
      <c r="I40" s="10">
        <v>4171</v>
      </c>
      <c r="J40" s="7">
        <v>4171</v>
      </c>
      <c r="M40" s="12">
        <f t="shared" si="64"/>
        <v>5252.1999999999989</v>
      </c>
      <c r="N40" s="12">
        <v>105.12</v>
      </c>
      <c r="O40" s="12"/>
      <c r="P40" s="12"/>
      <c r="Q40" s="27">
        <f t="shared" si="36"/>
        <v>5357.3199999999988</v>
      </c>
      <c r="R40" s="18"/>
      <c r="S40" s="2">
        <f t="shared" si="37"/>
        <v>2048</v>
      </c>
      <c r="T40" s="20">
        <f t="shared" si="57"/>
        <v>5357.3199999999988</v>
      </c>
      <c r="U40" s="20">
        <f t="shared" si="3"/>
        <v>2320</v>
      </c>
      <c r="V40" s="20">
        <f t="shared" si="4"/>
        <v>43.305234706905701</v>
      </c>
      <c r="W40" s="18"/>
      <c r="X40" s="20">
        <v>520</v>
      </c>
      <c r="Y40" s="20">
        <v>105</v>
      </c>
      <c r="Z40" s="20">
        <v>21</v>
      </c>
      <c r="AA40" s="20">
        <v>26</v>
      </c>
      <c r="AB40" s="20">
        <f t="shared" si="5"/>
        <v>672</v>
      </c>
      <c r="AC40" s="20">
        <f t="shared" si="6"/>
        <v>22.124767887479763</v>
      </c>
      <c r="AD40" s="18"/>
      <c r="AE40" s="25">
        <f t="shared" si="7"/>
        <v>4685.3199999999988</v>
      </c>
      <c r="AF40" s="18"/>
      <c r="AG40" s="20">
        <f t="shared" si="8"/>
        <v>3037.3199999999988</v>
      </c>
      <c r="AH40" s="22">
        <v>14</v>
      </c>
      <c r="AI40" s="22">
        <v>52</v>
      </c>
      <c r="AJ40" s="20">
        <f t="shared" si="9"/>
        <v>66</v>
      </c>
      <c r="AK40" s="18"/>
      <c r="AL40" s="22">
        <v>16</v>
      </c>
      <c r="AM40" s="22">
        <v>25</v>
      </c>
      <c r="AN40" s="22">
        <v>25</v>
      </c>
      <c r="AO40" s="22">
        <v>25</v>
      </c>
      <c r="AP40" s="22">
        <v>32</v>
      </c>
      <c r="AQ40" s="4">
        <f t="shared" si="10"/>
        <v>123</v>
      </c>
      <c r="AS40" s="2">
        <v>240</v>
      </c>
      <c r="AU40" s="2">
        <v>120</v>
      </c>
      <c r="AW40" s="4">
        <f t="shared" si="11"/>
        <v>549</v>
      </c>
      <c r="AX40" s="7">
        <f t="shared" si="12"/>
        <v>18.075145193789268</v>
      </c>
      <c r="AZ40" s="26">
        <f t="shared" si="13"/>
        <v>2365.3199999999988</v>
      </c>
      <c r="BB40">
        <v>210</v>
      </c>
      <c r="BC40" s="7">
        <f t="shared" si="14"/>
        <v>759</v>
      </c>
      <c r="BD40" s="7">
        <f t="shared" si="15"/>
        <v>24.989135158626695</v>
      </c>
      <c r="BF40" s="24">
        <f t="shared" si="0"/>
        <v>47.113903046106458</v>
      </c>
      <c r="BG40" s="2">
        <f t="shared" si="38"/>
        <v>2048</v>
      </c>
      <c r="BJ40" s="7">
        <f t="shared" si="16"/>
        <v>4685.3199999999988</v>
      </c>
      <c r="BK40" s="7">
        <f t="shared" si="17"/>
        <v>2365.3199999999988</v>
      </c>
      <c r="BL40" s="7">
        <f t="shared" si="18"/>
        <v>2299.3199999999988</v>
      </c>
      <c r="BM40" s="7">
        <f t="shared" si="19"/>
        <v>2176.3199999999988</v>
      </c>
      <c r="BN40" s="7">
        <f t="shared" si="20"/>
        <v>1936.3199999999988</v>
      </c>
      <c r="BO40" s="7">
        <f t="shared" si="21"/>
        <v>1816.3199999999988</v>
      </c>
      <c r="BP40" s="7">
        <f t="shared" si="22"/>
        <v>1606.3199999999988</v>
      </c>
      <c r="BR40">
        <f t="shared" si="23"/>
        <v>4526.4876519999989</v>
      </c>
      <c r="BS40">
        <f t="shared" si="60"/>
        <v>2004.48</v>
      </c>
      <c r="BT40">
        <f t="shared" si="25"/>
        <v>63.762599999999999</v>
      </c>
      <c r="BU40">
        <f t="shared" si="26"/>
        <v>118.83029999999999</v>
      </c>
      <c r="BV40">
        <f t="shared" si="53"/>
        <v>207.35999999999999</v>
      </c>
      <c r="BW40">
        <f t="shared" si="48"/>
        <v>103.67999999999999</v>
      </c>
      <c r="BX40">
        <f t="shared" si="54"/>
        <v>202.881</v>
      </c>
      <c r="BY40" s="28">
        <f t="shared" si="44"/>
        <v>493.63290000000001</v>
      </c>
      <c r="BZ40" s="2">
        <f t="shared" si="39"/>
        <v>2048</v>
      </c>
      <c r="CA40" s="2">
        <f t="shared" si="27"/>
        <v>4526.4876519999989</v>
      </c>
      <c r="CB40">
        <f t="shared" si="28"/>
        <v>2522.0076519999989</v>
      </c>
      <c r="CC40">
        <f t="shared" si="29"/>
        <v>2458.2450519999989</v>
      </c>
      <c r="CD40">
        <f t="shared" si="30"/>
        <v>2339.4147519999988</v>
      </c>
      <c r="CE40" s="7">
        <f t="shared" si="31"/>
        <v>2132.0547519999986</v>
      </c>
      <c r="CF40" s="7">
        <f t="shared" si="32"/>
        <v>2028.3747519999986</v>
      </c>
      <c r="CG40" s="7">
        <f t="shared" si="33"/>
        <v>1825.4937519999985</v>
      </c>
    </row>
    <row r="41" spans="1:85" x14ac:dyDescent="0.25">
      <c r="A41">
        <f t="shared" si="34"/>
        <v>2049</v>
      </c>
      <c r="F41" s="11">
        <f t="shared" si="62"/>
        <v>2385</v>
      </c>
      <c r="G41">
        <v>65</v>
      </c>
      <c r="H41" s="7">
        <v>4931</v>
      </c>
      <c r="I41" s="10">
        <v>4171</v>
      </c>
      <c r="J41" s="7">
        <v>4171</v>
      </c>
      <c r="M41" s="12">
        <f t="shared" si="64"/>
        <v>5300.5999999999985</v>
      </c>
      <c r="N41" s="12">
        <v>105.12</v>
      </c>
      <c r="O41" s="12"/>
      <c r="P41" s="12"/>
      <c r="Q41" s="27">
        <f t="shared" si="36"/>
        <v>5405.7199999999984</v>
      </c>
      <c r="R41" s="18"/>
      <c r="S41" s="2">
        <f t="shared" si="37"/>
        <v>2049</v>
      </c>
      <c r="T41" s="20">
        <f t="shared" si="57"/>
        <v>5405.7199999999984</v>
      </c>
      <c r="U41" s="20">
        <f t="shared" si="3"/>
        <v>2385</v>
      </c>
      <c r="V41" s="20">
        <f t="shared" si="4"/>
        <v>44.119932219944808</v>
      </c>
      <c r="W41" s="18"/>
      <c r="X41" s="20">
        <v>520</v>
      </c>
      <c r="Y41" s="20">
        <v>105</v>
      </c>
      <c r="Z41" s="20">
        <v>21</v>
      </c>
      <c r="AA41" s="20">
        <v>26</v>
      </c>
      <c r="AB41" s="20">
        <f t="shared" si="5"/>
        <v>672</v>
      </c>
      <c r="AC41" s="20">
        <f t="shared" si="6"/>
        <v>22.246351863131977</v>
      </c>
      <c r="AD41" s="18"/>
      <c r="AE41" s="25">
        <f t="shared" si="7"/>
        <v>4733.7199999999984</v>
      </c>
      <c r="AF41" s="18"/>
      <c r="AG41" s="20">
        <f t="shared" si="8"/>
        <v>3020.7199999999984</v>
      </c>
      <c r="AH41" s="22">
        <v>14</v>
      </c>
      <c r="AI41" s="22">
        <v>52</v>
      </c>
      <c r="AJ41" s="20">
        <f t="shared" si="9"/>
        <v>66</v>
      </c>
      <c r="AK41" s="18"/>
      <c r="AL41" s="22">
        <v>16</v>
      </c>
      <c r="AM41" s="22">
        <v>25</v>
      </c>
      <c r="AN41" s="22">
        <v>25</v>
      </c>
      <c r="AO41" s="22">
        <v>25</v>
      </c>
      <c r="AP41" s="22">
        <v>32</v>
      </c>
      <c r="AQ41" s="4">
        <f t="shared" si="10"/>
        <v>123</v>
      </c>
      <c r="AS41" s="2">
        <v>240</v>
      </c>
      <c r="AU41" s="2">
        <v>120</v>
      </c>
      <c r="AW41" s="4">
        <f t="shared" si="11"/>
        <v>549</v>
      </c>
      <c r="AX41" s="7">
        <f t="shared" si="12"/>
        <v>18.174474959612287</v>
      </c>
      <c r="AZ41" s="26">
        <f t="shared" si="13"/>
        <v>2348.7199999999984</v>
      </c>
      <c r="BB41">
        <v>230</v>
      </c>
      <c r="BC41" s="7">
        <f t="shared" si="14"/>
        <v>779</v>
      </c>
      <c r="BD41" s="7">
        <f t="shared" si="15"/>
        <v>25.788553722291386</v>
      </c>
      <c r="BF41" s="24">
        <f t="shared" si="0"/>
        <v>48.03490558542336</v>
      </c>
      <c r="BG41" s="2">
        <f t="shared" si="38"/>
        <v>2049</v>
      </c>
      <c r="BJ41" s="7">
        <f t="shared" si="16"/>
        <v>4733.7199999999984</v>
      </c>
      <c r="BK41" s="7">
        <f t="shared" si="17"/>
        <v>2348.7199999999984</v>
      </c>
      <c r="BL41" s="7">
        <f t="shared" si="18"/>
        <v>2282.7199999999984</v>
      </c>
      <c r="BM41" s="7">
        <f t="shared" si="19"/>
        <v>2159.7199999999984</v>
      </c>
      <c r="BN41" s="7">
        <f t="shared" si="20"/>
        <v>1919.7199999999984</v>
      </c>
      <c r="BO41" s="7">
        <f t="shared" si="21"/>
        <v>1799.7199999999984</v>
      </c>
      <c r="BP41" s="7">
        <f t="shared" si="22"/>
        <v>1569.7199999999984</v>
      </c>
      <c r="BR41">
        <f t="shared" si="23"/>
        <v>4573.2468919999983</v>
      </c>
      <c r="BS41">
        <f t="shared" si="60"/>
        <v>2060.64</v>
      </c>
      <c r="BT41">
        <f t="shared" si="25"/>
        <v>63.762599999999999</v>
      </c>
      <c r="BU41">
        <f t="shared" si="26"/>
        <v>118.83029999999999</v>
      </c>
      <c r="BV41">
        <f t="shared" si="53"/>
        <v>207.35999999999999</v>
      </c>
      <c r="BW41">
        <f t="shared" si="48"/>
        <v>103.67999999999999</v>
      </c>
      <c r="BX41">
        <f t="shared" si="54"/>
        <v>222.203</v>
      </c>
      <c r="BY41" s="28">
        <f t="shared" si="44"/>
        <v>493.63290000000001</v>
      </c>
      <c r="BZ41" s="2">
        <f t="shared" si="39"/>
        <v>2049</v>
      </c>
      <c r="CA41" s="2">
        <f t="shared" si="27"/>
        <v>4573.2468919999983</v>
      </c>
      <c r="CB41">
        <f t="shared" si="28"/>
        <v>2512.6068919999984</v>
      </c>
      <c r="CC41">
        <f t="shared" si="29"/>
        <v>2448.8442919999984</v>
      </c>
      <c r="CD41">
        <f t="shared" si="30"/>
        <v>2330.0139919999983</v>
      </c>
      <c r="CE41" s="7">
        <f t="shared" si="31"/>
        <v>2122.6539919999982</v>
      </c>
      <c r="CF41" s="7">
        <f t="shared" si="32"/>
        <v>2018.9739919999981</v>
      </c>
      <c r="CG41" s="7">
        <f t="shared" si="33"/>
        <v>1796.7709919999982</v>
      </c>
    </row>
    <row r="42" spans="1:85" x14ac:dyDescent="0.25">
      <c r="A42">
        <f t="shared" si="34"/>
        <v>2050</v>
      </c>
      <c r="F42" s="11">
        <f t="shared" si="62"/>
        <v>2450</v>
      </c>
      <c r="G42">
        <v>65</v>
      </c>
      <c r="H42" s="7">
        <v>4981</v>
      </c>
      <c r="I42" s="10">
        <v>3941</v>
      </c>
      <c r="J42" s="7">
        <v>3941</v>
      </c>
      <c r="L42">
        <f>(M42-M37)/5</f>
        <v>48.4</v>
      </c>
      <c r="M42" s="12">
        <v>5349</v>
      </c>
      <c r="N42" s="12">
        <v>105.12</v>
      </c>
      <c r="O42" s="12"/>
      <c r="P42" s="12"/>
      <c r="Q42" s="27">
        <f t="shared" si="36"/>
        <v>5454.12</v>
      </c>
      <c r="R42" s="18"/>
      <c r="S42" s="2">
        <f t="shared" si="37"/>
        <v>2050</v>
      </c>
      <c r="T42" s="20">
        <f t="shared" si="57"/>
        <v>5454.12</v>
      </c>
      <c r="U42" s="20">
        <f t="shared" si="3"/>
        <v>2450</v>
      </c>
      <c r="V42" s="20">
        <f t="shared" si="4"/>
        <v>44.920170439960984</v>
      </c>
      <c r="W42" s="18"/>
      <c r="X42" s="20">
        <v>520</v>
      </c>
      <c r="Y42" s="20">
        <v>105</v>
      </c>
      <c r="Z42" s="20">
        <v>21</v>
      </c>
      <c r="AA42" s="20">
        <v>26</v>
      </c>
      <c r="AB42" s="20">
        <f t="shared" si="5"/>
        <v>672</v>
      </c>
      <c r="AC42" s="20">
        <f t="shared" si="6"/>
        <v>22.369279522788705</v>
      </c>
      <c r="AD42" s="18"/>
      <c r="AE42" s="25">
        <f t="shared" si="7"/>
        <v>4782.12</v>
      </c>
      <c r="AF42" s="18"/>
      <c r="AG42" s="20">
        <f t="shared" si="8"/>
        <v>3004.12</v>
      </c>
      <c r="AH42" s="22">
        <v>14</v>
      </c>
      <c r="AI42" s="22">
        <v>52</v>
      </c>
      <c r="AJ42" s="20">
        <f t="shared" si="9"/>
        <v>66</v>
      </c>
      <c r="AK42" s="18"/>
      <c r="AL42" s="22">
        <v>16</v>
      </c>
      <c r="AM42" s="22">
        <v>25</v>
      </c>
      <c r="AN42" s="22">
        <v>25</v>
      </c>
      <c r="AO42" s="22">
        <v>25</v>
      </c>
      <c r="AP42" s="22">
        <v>32</v>
      </c>
      <c r="AQ42" s="4">
        <f t="shared" si="10"/>
        <v>123</v>
      </c>
      <c r="AS42" s="2">
        <v>240</v>
      </c>
      <c r="AU42" s="2">
        <v>120</v>
      </c>
      <c r="AW42" s="4">
        <f t="shared" si="11"/>
        <v>549</v>
      </c>
      <c r="AX42" s="7">
        <f t="shared" si="12"/>
        <v>18.27490246727827</v>
      </c>
      <c r="AZ42" s="26">
        <f t="shared" si="13"/>
        <v>2332.12</v>
      </c>
      <c r="BB42">
        <v>270</v>
      </c>
      <c r="BC42" s="7">
        <f t="shared" si="14"/>
        <v>819</v>
      </c>
      <c r="BD42" s="7">
        <f t="shared" si="15"/>
        <v>27.262559418398734</v>
      </c>
      <c r="BF42" s="24">
        <f t="shared" si="0"/>
        <v>49.631838941187439</v>
      </c>
      <c r="BG42" s="2">
        <f t="shared" si="38"/>
        <v>2050</v>
      </c>
      <c r="BJ42" s="7">
        <f t="shared" si="16"/>
        <v>4782.12</v>
      </c>
      <c r="BK42" s="7">
        <f t="shared" si="17"/>
        <v>2332.12</v>
      </c>
      <c r="BL42" s="7">
        <f t="shared" si="18"/>
        <v>2266.12</v>
      </c>
      <c r="BM42" s="7">
        <f t="shared" si="19"/>
        <v>2143.12</v>
      </c>
      <c r="BN42" s="7">
        <f t="shared" si="20"/>
        <v>1903.12</v>
      </c>
      <c r="BO42" s="7">
        <f t="shared" si="21"/>
        <v>1783.12</v>
      </c>
      <c r="BP42" s="7">
        <f t="shared" si="22"/>
        <v>1513.12</v>
      </c>
      <c r="BR42">
        <f t="shared" si="23"/>
        <v>4620.0061319999995</v>
      </c>
      <c r="BS42">
        <f t="shared" si="60"/>
        <v>2116.8000000000002</v>
      </c>
      <c r="BT42">
        <f t="shared" si="25"/>
        <v>63.762599999999999</v>
      </c>
      <c r="BU42">
        <f t="shared" si="26"/>
        <v>118.83029999999999</v>
      </c>
      <c r="BV42">
        <f t="shared" si="53"/>
        <v>207.35999999999999</v>
      </c>
      <c r="BW42">
        <f t="shared" si="48"/>
        <v>103.67999999999999</v>
      </c>
      <c r="BX42">
        <f t="shared" si="54"/>
        <v>260.84699999999998</v>
      </c>
      <c r="BY42" s="28">
        <f t="shared" si="44"/>
        <v>493.63290000000001</v>
      </c>
      <c r="BZ42" s="2">
        <f t="shared" si="39"/>
        <v>2050</v>
      </c>
      <c r="CA42" s="2">
        <f t="shared" si="27"/>
        <v>4620.0061319999995</v>
      </c>
      <c r="CB42">
        <f t="shared" si="28"/>
        <v>2503.2061319999993</v>
      </c>
      <c r="CC42">
        <f t="shared" si="29"/>
        <v>2439.4435319999993</v>
      </c>
      <c r="CD42">
        <f t="shared" si="30"/>
        <v>2320.6132319999992</v>
      </c>
      <c r="CE42" s="7">
        <f t="shared" si="31"/>
        <v>2113.2532319999991</v>
      </c>
      <c r="CF42" s="7">
        <f t="shared" si="32"/>
        <v>2009.5732319999991</v>
      </c>
      <c r="CG42" s="7">
        <f t="shared" si="33"/>
        <v>1748.7262319999991</v>
      </c>
    </row>
    <row r="44" spans="1:85" x14ac:dyDescent="0.25">
      <c r="BY44" s="28">
        <f>BS42+BY42</f>
        <v>2610.4329000000002</v>
      </c>
    </row>
  </sheetData>
  <mergeCells count="15">
    <mergeCell ref="BN4:BN5"/>
    <mergeCell ref="BO4:BO5"/>
    <mergeCell ref="CB4:CF4"/>
    <mergeCell ref="BS4:BX4"/>
    <mergeCell ref="T3:V3"/>
    <mergeCell ref="AH4:AJ4"/>
    <mergeCell ref="AL4:AQ4"/>
    <mergeCell ref="BB4:BC4"/>
    <mergeCell ref="X3:Z3"/>
    <mergeCell ref="AD4:AF4"/>
    <mergeCell ref="D4:D5"/>
    <mergeCell ref="I3:L3"/>
    <mergeCell ref="I4:J4"/>
    <mergeCell ref="H5:I5"/>
    <mergeCell ref="M3:Q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4905E4-0181-448C-8E19-319180771528}"/>
</file>

<file path=customXml/itemProps2.xml><?xml version="1.0" encoding="utf-8"?>
<ds:datastoreItem xmlns:ds="http://schemas.openxmlformats.org/officeDocument/2006/customXml" ds:itemID="{95A55464-B97B-480C-BF26-C3EC286210B9}"/>
</file>

<file path=customXml/itemProps3.xml><?xml version="1.0" encoding="utf-8"?>
<ds:datastoreItem xmlns:ds="http://schemas.openxmlformats.org/officeDocument/2006/customXml" ds:itemID="{FD2337C7-E959-44AA-93EF-4E83A33AE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2016-07-07T20:01:39Z</dcterms:created>
  <dcterms:modified xsi:type="dcterms:W3CDTF">2016-10-04T16:00:15Z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