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<sst xmlns="http://schemas.openxmlformats.org/spreadsheetml/2006/main" count="185" uniqueCount="71">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</sst>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168.8</v>
      </c>
      <c r="E5" s="10">
        <v>0</v>
      </c>
      <c r="F5" s="10">
        <v>0</v>
      </c>
      <c r="G5" s="10">
        <v>3.1</v>
      </c>
      <c r="H5" s="12">
        <f>(C5+D5-E5-F5-G5)</f>
        <v>165.70000000000002</v>
      </c>
      <c r="I5" s="10">
        <v>44.8</v>
      </c>
      <c r="J5" s="12">
        <f>(H5*I5)</f>
        <v>7423.360000000001</v>
      </c>
      <c r="K5" s="10">
        <v>18.9</v>
      </c>
      <c r="L5" s="12">
        <f>(J5*K5/1000)</f>
        <v>140.301504</v>
      </c>
      <c r="M5" s="11"/>
      <c r="N5" s="12">
        <f>(L5-M5)</f>
        <v>140.301504</v>
      </c>
      <c r="O5" s="10">
        <v>1</v>
      </c>
      <c r="P5" s="12">
        <f>(N5*O5*44/12)</f>
        <v>514.438848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285</v>
      </c>
      <c r="E8" s="10">
        <v>0</v>
      </c>
      <c r="F8" s="10">
        <v>0</v>
      </c>
      <c r="G8" s="10">
        <v>143.1</v>
      </c>
      <c r="H8" s="12">
        <f>(C8+D8-E8-F8-G8)</f>
        <v>141.9</v>
      </c>
      <c r="I8" s="10">
        <v>44.59</v>
      </c>
      <c r="J8" s="12">
        <f>(H8*I8)</f>
        <v>6327.321000000001</v>
      </c>
      <c r="K8" s="10">
        <v>19.5</v>
      </c>
      <c r="L8" s="12">
        <f>(J8*K8/1000)</f>
        <v>123.38275950000002</v>
      </c>
      <c r="M8" s="11"/>
      <c r="N8" s="12">
        <f>(L8-M8)</f>
        <v>123.38275950000002</v>
      </c>
      <c r="O8" s="10">
        <v>1</v>
      </c>
      <c r="P8" s="12">
        <f>(N8*O8*44/12)</f>
        <v>452.4034515000001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2.1</v>
      </c>
      <c r="E9" s="10">
        <v>0</v>
      </c>
      <c r="F9" s="10">
        <v>0</v>
      </c>
      <c r="G9" s="10">
        <v>1.3</v>
      </c>
      <c r="H9" s="12">
        <f>(C9+D9-E9-F9-G9)</f>
        <v>0.8</v>
      </c>
      <c r="I9" s="10">
        <v>43.54</v>
      </c>
      <c r="J9" s="12">
        <f>(H9*I9)</f>
        <v>34.832</v>
      </c>
      <c r="K9" s="10">
        <v>19.6</v>
      </c>
      <c r="L9" s="12">
        <f>(J9*K9/1000)</f>
        <v>0.6827072000000001</v>
      </c>
      <c r="M9" s="11">
        <f>'Estimating Excluded Carbon'!$G$3</f>
        <v>0</v>
      </c>
      <c r="N9" s="12">
        <f>(L9-M9)</f>
        <v>0.6827072000000001</v>
      </c>
      <c r="O9" s="10">
        <v>1</v>
      </c>
      <c r="P9" s="12">
        <f>(N9*O9*44/12)</f>
        <v>2.5032597333333335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339.1</v>
      </c>
      <c r="E11" s="10">
        <v>0</v>
      </c>
      <c r="F11" s="10">
        <v>0</v>
      </c>
      <c r="G11" s="10">
        <v>130.7</v>
      </c>
      <c r="H11" s="12">
        <f>(C11+D11-E11-F11-G11)</f>
        <v>208.40000000000003</v>
      </c>
      <c r="I11" s="10">
        <v>43.3</v>
      </c>
      <c r="J11" s="12">
        <f>(H11*I11)</f>
        <v>9023.720000000001</v>
      </c>
      <c r="K11" s="10">
        <v>20.2</v>
      </c>
      <c r="L11" s="12">
        <f>(J11*K11/1000)</f>
        <v>182.27914400000003</v>
      </c>
      <c r="M11" s="11">
        <f>'Estimating Excluded Carbon'!$G$4</f>
        <v>0</v>
      </c>
      <c r="N11" s="12">
        <f>(L11-M11)</f>
        <v>182.27914400000003</v>
      </c>
      <c r="O11" s="10">
        <v>1</v>
      </c>
      <c r="P11" s="12">
        <f>(N11*O11*44/12)</f>
        <v>668.3568613333334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489.7</v>
      </c>
      <c r="E12" s="10">
        <v>0</v>
      </c>
      <c r="F12" s="10">
        <v>0</v>
      </c>
      <c r="G12" s="10">
        <v>224.7</v>
      </c>
      <c r="H12" s="12">
        <f>(C12+D12-E12-F12-G12)</f>
        <v>265</v>
      </c>
      <c r="I12" s="10">
        <v>40.19</v>
      </c>
      <c r="J12" s="12">
        <f>(H12*I12)</f>
        <v>10650.349999999999</v>
      </c>
      <c r="K12" s="10">
        <v>21.1</v>
      </c>
      <c r="L12" s="12">
        <f>(J12*K12/1000)</f>
        <v>224.72238499999997</v>
      </c>
      <c r="M12" s="11"/>
      <c r="N12" s="12">
        <f>(L12-M12)</f>
        <v>224.72238499999997</v>
      </c>
      <c r="O12" s="10">
        <v>1</v>
      </c>
      <c r="P12" s="12">
        <f>(N12*O12*44/12)</f>
        <v>823.9820783333333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167</v>
      </c>
      <c r="E13" s="10">
        <v>0</v>
      </c>
      <c r="F13" s="11"/>
      <c r="G13" s="10">
        <v>92.4</v>
      </c>
      <c r="H13" s="12">
        <f>(C13+D13-E13-F13-G13)</f>
        <v>74.6</v>
      </c>
      <c r="I13" s="10">
        <v>47.3</v>
      </c>
      <c r="J13" s="12">
        <f>(H13*I13)</f>
        <v>3528.5799999999995</v>
      </c>
      <c r="K13" s="10">
        <v>17.2</v>
      </c>
      <c r="L13" s="12">
        <f>(J13*K13/1000)</f>
        <v>60.69157599999998</v>
      </c>
      <c r="M13" s="11">
        <f>'Estimating Excluded Carbon'!$G$5</f>
        <v>0</v>
      </c>
      <c r="N13" s="12">
        <f>(L13-M13)</f>
        <v>60.69157599999998</v>
      </c>
      <c r="O13" s="10">
        <v>1</v>
      </c>
      <c r="P13" s="12">
        <f>(N13*O13*44/12)</f>
        <v>222.5357786666666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925.5</v>
      </c>
      <c r="E27" s="10">
        <v>0</v>
      </c>
      <c r="F27" s="10">
        <v>0</v>
      </c>
      <c r="G27" s="10">
        <v>191.1</v>
      </c>
      <c r="H27" s="12">
        <f>(C27+D27-E27-F27-G27)</f>
        <v>734.4</v>
      </c>
      <c r="I27" s="10">
        <v>25.14</v>
      </c>
      <c r="J27" s="12">
        <f>(H27*I27)</f>
        <v>18462.816</v>
      </c>
      <c r="K27" s="10">
        <v>26.2</v>
      </c>
      <c r="L27" s="12">
        <f>(J27*K27/1000)</f>
        <v>483.7257791999999</v>
      </c>
      <c r="M27" s="11"/>
      <c r="N27" s="12">
        <f>(L27-M27)</f>
        <v>483.7257791999999</v>
      </c>
      <c r="O27" s="10">
        <v>1</v>
      </c>
      <c r="P27" s="12">
        <f>(N27*O27*44/12)</f>
        <v>1773.6611904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5" width="19.00390625" style="1" customWidth="1"/>
    <col min="6" max="6" width="16.00390625" style="1" customWidth="1"/>
    <col min="7" max="7" width="19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7423.36</v>
      </c>
      <c r="C6"/>
      <c r="D6" s="1">
        <v>7423.36</v>
      </c>
      <c r="E6" s="1">
        <v>514.438848</v>
      </c>
      <c r="F6" s="1">
        <v>8769.53297024</v>
      </c>
      <c r="G6" s="1">
        <v>607.7286348376321</v>
      </c>
      <c r="H6" s="1">
        <v>-15.350566270841645</v>
      </c>
      <c r="I6" s="1">
        <v>-15.350566270841664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6327.321000000001</v>
      </c>
      <c r="C9"/>
      <c r="D9" s="1">
        <v>6327.321000000001</v>
      </c>
      <c r="E9" s="1">
        <v>452.4034515000001</v>
      </c>
      <c r="F9" s="1">
        <v>135.76682938000002</v>
      </c>
      <c r="G9" s="1">
        <v>9.707328300670001</v>
      </c>
      <c r="H9" s="1">
        <v>4560.432175439818</v>
      </c>
      <c r="I9" s="1">
        <v>4560.432175439819</v>
      </c>
    </row>
    <row r="10" spans="1:9" ht="12.75">
      <c r="A10" s="9" t="s">
        <v>50</v>
      </c>
      <c r="B10" s="1">
        <v>34.832</v>
      </c>
      <c r="C10">
        <v>0</v>
      </c>
      <c r="D10" s="1">
        <v>34.832</v>
      </c>
      <c r="E10" s="1">
        <v>2.5032597333333335</v>
      </c>
      <c r="F10" s="1">
        <v>34.8222452984</v>
      </c>
      <c r="G10" s="1">
        <v>2.5037194369549596</v>
      </c>
      <c r="H10" s="1">
        <v>0.02801284499724761</v>
      </c>
      <c r="I10" s="1">
        <v>-0.018360828088036754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9023.720000000001</v>
      </c>
      <c r="C12">
        <v>0</v>
      </c>
      <c r="D12" s="1">
        <v>9023.720000000001</v>
      </c>
      <c r="E12" s="1">
        <v>668.3568613333334</v>
      </c>
      <c r="F12" s="1">
        <v>9421.831054444</v>
      </c>
      <c r="G12" s="1">
        <v>698.1576811343003</v>
      </c>
      <c r="H12" s="1">
        <v>-4.225410667454293</v>
      </c>
      <c r="I12" s="1">
        <v>-4.268494153433844</v>
      </c>
    </row>
    <row r="13" spans="1:9" ht="12.75">
      <c r="A13" s="9" t="s">
        <v>60</v>
      </c>
      <c r="B13" s="1">
        <v>10650.349999999999</v>
      </c>
      <c r="C13"/>
      <c r="D13" s="1">
        <v>10650.349999999999</v>
      </c>
      <c r="E13" s="1">
        <v>823.9820783333333</v>
      </c>
      <c r="F13" s="1">
        <v>10663.526028255501</v>
      </c>
      <c r="G13" s="1">
        <v>825.3569145869757</v>
      </c>
      <c r="H13" s="1">
        <v>-0.12356164575009641</v>
      </c>
      <c r="I13" s="1">
        <v>-0.16657475442976533</v>
      </c>
    </row>
    <row r="14" spans="1:9" ht="12.75">
      <c r="A14" s="9" t="s">
        <v>37</v>
      </c>
      <c r="B14" s="1">
        <v>3528.5799999999995</v>
      </c>
      <c r="C14">
        <v>0</v>
      </c>
      <c r="D14" s="1">
        <v>3528.5799999999995</v>
      </c>
      <c r="E14" s="1">
        <v>222.5357786666666</v>
      </c>
      <c r="F14" s="1">
        <v>3390.903602209</v>
      </c>
      <c r="G14" s="1">
        <v>213.96601729938783</v>
      </c>
      <c r="H14" s="1">
        <v>4.060168437147857</v>
      </c>
      <c r="I14" s="1">
        <v>4.005197402579914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18462.816</v>
      </c>
      <c r="C28"/>
      <c r="D28" s="1">
        <v>18462.816</v>
      </c>
      <c r="E28" s="1">
        <v>1773.6611904</v>
      </c>
      <c r="F28" s="1">
        <v>18433.6793299362</v>
      </c>
      <c r="G28" s="1">
        <v>1771.4765836068689</v>
      </c>
      <c r="H28" s="1">
        <v>0.15806215103504215</v>
      </c>
      <c r="I28" s="1">
        <v>0.12332123457612909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