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<sst xmlns="http://schemas.openxmlformats.org/spreadsheetml/2006/main" count="185" uniqueCount="71">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</sst>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154.7</v>
      </c>
      <c r="E5" s="10">
        <v>0</v>
      </c>
      <c r="F5" s="10">
        <v>0</v>
      </c>
      <c r="G5" s="10">
        <v>3.7</v>
      </c>
      <c r="H5" s="12">
        <f>(C5+D5-E5-F5-G5)</f>
        <v>151</v>
      </c>
      <c r="I5" s="10">
        <v>44.8</v>
      </c>
      <c r="J5" s="12">
        <f>(H5*I5)</f>
        <v>6764.799999999999</v>
      </c>
      <c r="K5" s="10">
        <v>18.9</v>
      </c>
      <c r="L5" s="12">
        <f>(J5*K5/1000)</f>
        <v>127.85471999999997</v>
      </c>
      <c r="M5" s="11"/>
      <c r="N5" s="12">
        <f>(L5-M5)</f>
        <v>127.85471999999997</v>
      </c>
      <c r="O5" s="10">
        <v>1</v>
      </c>
      <c r="P5" s="12">
        <f>(N5*O5*44/12)</f>
        <v>468.80063999999993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268.8</v>
      </c>
      <c r="E8" s="10">
        <v>0</v>
      </c>
      <c r="F8" s="10">
        <v>0</v>
      </c>
      <c r="G8" s="10">
        <v>149.2</v>
      </c>
      <c r="H8" s="12">
        <f>(C8+D8-E8-F8-G8)</f>
        <v>119.60000000000002</v>
      </c>
      <c r="I8" s="10">
        <v>44.59</v>
      </c>
      <c r="J8" s="12">
        <f>(H8*I8)</f>
        <v>5332.964000000002</v>
      </c>
      <c r="K8" s="10">
        <v>19.5</v>
      </c>
      <c r="L8" s="12">
        <f>(J8*K8/1000)</f>
        <v>103.99279800000004</v>
      </c>
      <c r="M8" s="11"/>
      <c r="N8" s="12">
        <f>(L8-M8)</f>
        <v>103.99279800000004</v>
      </c>
      <c r="O8" s="10">
        <v>1</v>
      </c>
      <c r="P8" s="12">
        <f>(N8*O8*44/12)</f>
        <v>381.30692600000015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2.5</v>
      </c>
      <c r="E9" s="10">
        <v>0</v>
      </c>
      <c r="F9" s="10">
        <v>0</v>
      </c>
      <c r="G9" s="10">
        <v>1.6</v>
      </c>
      <c r="H9" s="12">
        <f>(C9+D9-E9-F9-G9)</f>
        <v>0.8999999999999999</v>
      </c>
      <c r="I9" s="10">
        <v>43.54</v>
      </c>
      <c r="J9" s="12">
        <f>(H9*I9)</f>
        <v>39.18599999999999</v>
      </c>
      <c r="K9" s="10">
        <v>19.6</v>
      </c>
      <c r="L9" s="12">
        <f>(J9*K9/1000)</f>
        <v>0.7680455999999999</v>
      </c>
      <c r="M9" s="11">
        <f>'Estimating Excluded Carbon'!$G$3</f>
        <v>0</v>
      </c>
      <c r="N9" s="12">
        <f>(L9-M9)</f>
        <v>0.7680455999999999</v>
      </c>
      <c r="O9" s="10">
        <v>1</v>
      </c>
      <c r="P9" s="12">
        <f>(N9*O9*44/12)</f>
        <v>2.8161671999999993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318.7</v>
      </c>
      <c r="E11" s="10">
        <v>0</v>
      </c>
      <c r="F11" s="10">
        <v>0</v>
      </c>
      <c r="G11" s="10">
        <v>111.2</v>
      </c>
      <c r="H11" s="12">
        <f>(C11+D11-E11-F11-G11)</f>
        <v>207.5</v>
      </c>
      <c r="I11" s="10">
        <v>43.3</v>
      </c>
      <c r="J11" s="12">
        <f>(H11*I11)</f>
        <v>8984.75</v>
      </c>
      <c r="K11" s="10">
        <v>20.2</v>
      </c>
      <c r="L11" s="12">
        <f>(J11*K11/1000)</f>
        <v>181.49194999999997</v>
      </c>
      <c r="M11" s="11">
        <f>'Estimating Excluded Carbon'!$G$4</f>
        <v>0</v>
      </c>
      <c r="N11" s="12">
        <f>(L11-M11)</f>
        <v>181.49194999999997</v>
      </c>
      <c r="O11" s="10">
        <v>1</v>
      </c>
      <c r="P11" s="12">
        <f>(N11*O11*44/12)</f>
        <v>665.4704833333332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445.1</v>
      </c>
      <c r="E12" s="10">
        <v>0</v>
      </c>
      <c r="F12" s="10">
        <v>0</v>
      </c>
      <c r="G12" s="10">
        <v>175.1</v>
      </c>
      <c r="H12" s="12">
        <f>(C12+D12-E12-F12-G12)</f>
        <v>270</v>
      </c>
      <c r="I12" s="10">
        <v>40.19</v>
      </c>
      <c r="J12" s="12">
        <f>(H12*I12)</f>
        <v>10851.3</v>
      </c>
      <c r="K12" s="10">
        <v>21.1</v>
      </c>
      <c r="L12" s="12">
        <f>(J12*K12/1000)</f>
        <v>228.96242999999998</v>
      </c>
      <c r="M12" s="11"/>
      <c r="N12" s="12">
        <f>(L12-M12)</f>
        <v>228.96242999999998</v>
      </c>
      <c r="O12" s="10">
        <v>1</v>
      </c>
      <c r="P12" s="12">
        <f>(N12*O12*44/12)</f>
        <v>839.52891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72.5</v>
      </c>
      <c r="E13" s="10">
        <v>0</v>
      </c>
      <c r="F13" s="11"/>
      <c r="G13" s="10">
        <v>-0.6</v>
      </c>
      <c r="H13" s="12">
        <f>(C13+D13-E13-F13-G13)</f>
        <v>73.1</v>
      </c>
      <c r="I13" s="10">
        <v>47.3</v>
      </c>
      <c r="J13" s="12">
        <f>(H13*I13)</f>
        <v>3457.6299999999997</v>
      </c>
      <c r="K13" s="10">
        <v>17.2</v>
      </c>
      <c r="L13" s="12">
        <f>(J13*K13/1000)</f>
        <v>59.47123599999999</v>
      </c>
      <c r="M13" s="11">
        <f>'Estimating Excluded Carbon'!$G$5</f>
        <v>0</v>
      </c>
      <c r="N13" s="12">
        <f>(L13-M13)</f>
        <v>59.47123599999999</v>
      </c>
      <c r="O13" s="10">
        <v>1</v>
      </c>
      <c r="P13" s="12">
        <f>(N13*O13*44/12)</f>
        <v>218.06119866666663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804.2</v>
      </c>
      <c r="E27" s="10">
        <v>0</v>
      </c>
      <c r="F27" s="10">
        <v>0</v>
      </c>
      <c r="G27" s="10">
        <v>83.4</v>
      </c>
      <c r="H27" s="12">
        <f>(C27+D27-E27-F27-G27)</f>
        <v>720.8000000000001</v>
      </c>
      <c r="I27" s="10">
        <v>24.62</v>
      </c>
      <c r="J27" s="12">
        <f>(H27*I27)</f>
        <v>17746.096</v>
      </c>
      <c r="K27" s="10">
        <v>26.2</v>
      </c>
      <c r="L27" s="12">
        <f>(J27*K27/1000)</f>
        <v>464.94771520000006</v>
      </c>
      <c r="M27" s="11"/>
      <c r="N27" s="12">
        <f>(L27-M27)</f>
        <v>464.94771520000006</v>
      </c>
      <c r="O27" s="10">
        <v>1</v>
      </c>
      <c r="P27" s="12">
        <f>(N27*O27*44/12)</f>
        <v>1704.8082890666667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2" width="12.00390625" style="1" customWidth="1"/>
    <col min="4" max="4" width="12.00390625" style="1" customWidth="1"/>
    <col min="5" max="6" width="19.00390625" style="1" customWidth="1"/>
    <col min="7" max="7" width="18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14.75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 s="1">
        <v>0</v>
      </c>
      <c r="C3"/>
      <c r="D3" s="1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 s="1">
        <v>0</v>
      </c>
      <c r="C4"/>
      <c r="D4" s="1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 s="1">
        <v>0</v>
      </c>
      <c r="C5">
        <v>0</v>
      </c>
      <c r="D5" s="1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 s="1">
        <v>6764.799999999999</v>
      </c>
      <c r="C6"/>
      <c r="D6" s="1">
        <v>6764.799999999999</v>
      </c>
      <c r="E6" s="1">
        <v>468.80063999999993</v>
      </c>
      <c r="F6" s="1">
        <v>8005.7093983999985</v>
      </c>
      <c r="G6" s="1">
        <v>554.7956613091201</v>
      </c>
      <c r="H6" s="1">
        <v>-15.50030530271314</v>
      </c>
      <c r="I6" s="1">
        <v>-15.500305302713171</v>
      </c>
    </row>
    <row r="7" spans="1:9" ht="12.75">
      <c r="A7" s="9" t="s">
        <v>5</v>
      </c>
      <c r="B7" s="1">
        <v>0</v>
      </c>
      <c r="C7"/>
      <c r="D7" s="1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 s="1">
        <v>0</v>
      </c>
      <c r="C8"/>
      <c r="D8" s="1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 s="1">
        <v>5332.964000000002</v>
      </c>
      <c r="C9"/>
      <c r="D9" s="1">
        <v>5332.964000000002</v>
      </c>
      <c r="E9" s="1">
        <v>381.30692600000015</v>
      </c>
      <c r="F9" s="1">
        <v>118.70763177</v>
      </c>
      <c r="G9" s="1">
        <v>8.487595671555</v>
      </c>
      <c r="H9" s="1">
        <v>4392.519916775694</v>
      </c>
      <c r="I9" s="1">
        <v>4392.519916775694</v>
      </c>
    </row>
    <row r="10" spans="1:9" ht="12.75">
      <c r="A10" s="9" t="s">
        <v>50</v>
      </c>
      <c r="B10" s="1">
        <v>39.18599999999999</v>
      </c>
      <c r="C10">
        <v>0</v>
      </c>
      <c r="D10" s="1">
        <v>39.18599999999999</v>
      </c>
      <c r="E10" s="1">
        <v>2.8161671999999993</v>
      </c>
      <c r="F10" s="1">
        <v>37.97907120000001</v>
      </c>
      <c r="G10" s="1">
        <v>2.7306952192800003</v>
      </c>
      <c r="H10" s="1">
        <v>3.1778786628146545</v>
      </c>
      <c r="I10" s="1">
        <v>3.130044690323784</v>
      </c>
    </row>
    <row r="11" spans="1:9" ht="12.75">
      <c r="A11" s="9" t="s">
        <v>62</v>
      </c>
      <c r="B11" s="1">
        <v>0</v>
      </c>
      <c r="C11"/>
      <c r="D11" s="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 s="1">
        <v>8984.75</v>
      </c>
      <c r="C12">
        <v>0</v>
      </c>
      <c r="D12" s="1">
        <v>8984.75</v>
      </c>
      <c r="E12" s="1">
        <v>665.4704833333332</v>
      </c>
      <c r="F12" s="1">
        <v>9164.012427803998</v>
      </c>
      <c r="G12" s="1">
        <v>679.0533209002762</v>
      </c>
      <c r="H12" s="1">
        <v>-1.956156533137261</v>
      </c>
      <c r="I12" s="1">
        <v>-2.0002608261947863</v>
      </c>
    </row>
    <row r="13" spans="1:9" ht="12.75">
      <c r="A13" s="9" t="s">
        <v>60</v>
      </c>
      <c r="B13" s="1">
        <v>10851.3</v>
      </c>
      <c r="C13"/>
      <c r="D13" s="1">
        <v>10851.3</v>
      </c>
      <c r="E13" s="1">
        <v>839.52891</v>
      </c>
      <c r="F13" s="1">
        <v>10721.621739496199</v>
      </c>
      <c r="G13" s="1">
        <v>829.8535226370059</v>
      </c>
      <c r="H13" s="1">
        <v>1.2095022903680066</v>
      </c>
      <c r="I13" s="1">
        <v>1.1659150800792972</v>
      </c>
    </row>
    <row r="14" spans="1:9" ht="12.75">
      <c r="A14" s="9" t="s">
        <v>37</v>
      </c>
      <c r="B14" s="1">
        <v>3457.6299999999997</v>
      </c>
      <c r="C14">
        <v>0</v>
      </c>
      <c r="D14" s="1">
        <v>3457.6299999999997</v>
      </c>
      <c r="E14" s="1">
        <v>218.06119866666663</v>
      </c>
      <c r="F14" s="1">
        <v>3330.1588305540004</v>
      </c>
      <c r="G14" s="1">
        <v>210.1330222079574</v>
      </c>
      <c r="H14" s="1">
        <v>3.8277804733053338</v>
      </c>
      <c r="I14" s="1">
        <v>3.7729322004721086</v>
      </c>
    </row>
    <row r="15" spans="1:9" ht="12.75">
      <c r="A15" s="9" t="s">
        <v>22</v>
      </c>
      <c r="B15" s="1">
        <v>0</v>
      </c>
      <c r="C15">
        <v>0</v>
      </c>
      <c r="D15" s="1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 s="1">
        <v>0</v>
      </c>
      <c r="C16">
        <v>0</v>
      </c>
      <c r="D16" s="1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 s="1">
        <v>0</v>
      </c>
      <c r="C17">
        <v>0</v>
      </c>
      <c r="D17" s="1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 s="1">
        <v>0</v>
      </c>
      <c r="C18">
        <v>0</v>
      </c>
      <c r="D18" s="1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 s="1">
        <v>0</v>
      </c>
      <c r="C19">
        <v>0</v>
      </c>
      <c r="D19" s="1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 s="1">
        <v>0</v>
      </c>
      <c r="C20"/>
      <c r="D20" s="1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 s="1">
        <v>0</v>
      </c>
      <c r="C21">
        <v>0</v>
      </c>
      <c r="D21" s="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 s="1">
        <v>0</v>
      </c>
      <c r="C22">
        <v>0</v>
      </c>
      <c r="D22" s="1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 s="1">
        <v>0</v>
      </c>
      <c r="C23">
        <v>0</v>
      </c>
      <c r="D23" s="1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 s="1">
        <v>0</v>
      </c>
      <c r="C24"/>
      <c r="D24" s="1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 s="1">
        <v>0</v>
      </c>
      <c r="C25"/>
      <c r="D25" s="1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 s="1">
        <v>0</v>
      </c>
      <c r="C26"/>
      <c r="D26" s="1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 s="1">
        <v>0</v>
      </c>
      <c r="C27"/>
      <c r="D27" s="1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 s="1">
        <v>17746.096</v>
      </c>
      <c r="C28"/>
      <c r="D28" s="1">
        <v>17746.096</v>
      </c>
      <c r="E28" s="1">
        <v>1704.8082890666667</v>
      </c>
      <c r="F28" s="1">
        <v>17745.700628158596</v>
      </c>
      <c r="G28" s="1">
        <v>1705.3618303660417</v>
      </c>
      <c r="H28" s="1">
        <v>0.002227986652595867</v>
      </c>
      <c r="I28" s="1">
        <v>-0.03245887702647496</v>
      </c>
    </row>
    <row r="29" spans="1:9" ht="12.75">
      <c r="A29" s="9" t="s">
        <v>36</v>
      </c>
      <c r="B29" s="1">
        <v>0</v>
      </c>
      <c r="C29"/>
      <c r="D29" s="1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 s="1">
        <v>0</v>
      </c>
      <c r="C30"/>
      <c r="D30" s="1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 s="1">
        <v>0</v>
      </c>
      <c r="C31"/>
      <c r="D31" s="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 s="1">
        <v>0</v>
      </c>
      <c r="C32"/>
      <c r="D32" s="1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 s="1">
        <v>0</v>
      </c>
      <c r="C33">
        <v>0</v>
      </c>
      <c r="D33" s="1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 s="1">
        <v>0</v>
      </c>
      <c r="C34"/>
      <c r="D34" s="1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 s="1">
        <v>0</v>
      </c>
      <c r="C35">
        <v>0</v>
      </c>
      <c r="D35" s="1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 s="1">
        <v>0</v>
      </c>
      <c r="C36">
        <v>0</v>
      </c>
      <c r="D36" s="1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 s="1">
        <v>0</v>
      </c>
      <c r="C37"/>
      <c r="D37" s="1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 s="1">
        <v>0</v>
      </c>
      <c r="C38"/>
      <c r="D38" s="1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 s="1">
        <v>0</v>
      </c>
      <c r="C39"/>
      <c r="D39" s="1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 s="1">
        <v>0</v>
      </c>
      <c r="C40"/>
      <c r="D40" s="1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