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<sst xmlns="http://schemas.openxmlformats.org/spreadsheetml/2006/main" count="185" uniqueCount="71">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</sst>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138.2</v>
      </c>
      <c r="E5" s="10">
        <v>0</v>
      </c>
      <c r="F5" s="10">
        <v>0</v>
      </c>
      <c r="G5" s="10">
        <v>6.1</v>
      </c>
      <c r="H5" s="12">
        <f>(C5+D5-E5-F5-G5)</f>
        <v>132.1</v>
      </c>
      <c r="I5" s="10">
        <v>44.8</v>
      </c>
      <c r="J5" s="12">
        <f>(H5*I5)</f>
        <v>5918.079999999999</v>
      </c>
      <c r="K5" s="10">
        <v>18.9</v>
      </c>
      <c r="L5" s="12">
        <f>(J5*K5/1000)</f>
        <v>111.85171199999996</v>
      </c>
      <c r="M5" s="11"/>
      <c r="N5" s="12">
        <f>(L5-M5)</f>
        <v>111.85171199999996</v>
      </c>
      <c r="O5" s="10">
        <v>1</v>
      </c>
      <c r="P5" s="12">
        <f>(N5*O5*44/12)</f>
        <v>410.1229439999999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241.1</v>
      </c>
      <c r="E8" s="10">
        <v>0</v>
      </c>
      <c r="F8" s="10">
        <v>0</v>
      </c>
      <c r="G8" s="10">
        <v>125</v>
      </c>
      <c r="H8" s="12">
        <f>(C8+D8-E8-F8-G8)</f>
        <v>116.1</v>
      </c>
      <c r="I8" s="10">
        <v>44.59</v>
      </c>
      <c r="J8" s="12">
        <f>(H8*I8)</f>
        <v>5176.899</v>
      </c>
      <c r="K8" s="10">
        <v>19.5</v>
      </c>
      <c r="L8" s="12">
        <f>(J8*K8/1000)</f>
        <v>100.94953050000001</v>
      </c>
      <c r="M8" s="11"/>
      <c r="N8" s="12">
        <f>(L8-M8)</f>
        <v>100.94953050000001</v>
      </c>
      <c r="O8" s="10">
        <v>1</v>
      </c>
      <c r="P8" s="12">
        <f>(N8*O8*44/12)</f>
        <v>370.14827850000006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2.8</v>
      </c>
      <c r="E9" s="10">
        <v>0</v>
      </c>
      <c r="F9" s="10">
        <v>0</v>
      </c>
      <c r="G9" s="10">
        <v>2</v>
      </c>
      <c r="H9" s="12">
        <f>(C9+D9-E9-F9-G9)</f>
        <v>0.7999999999999998</v>
      </c>
      <c r="I9" s="10">
        <v>43.54</v>
      </c>
      <c r="J9" s="12">
        <f>(H9*I9)</f>
        <v>34.831999999999994</v>
      </c>
      <c r="K9" s="10">
        <v>19.6</v>
      </c>
      <c r="L9" s="12">
        <f>(J9*K9/1000)</f>
        <v>0.6827072</v>
      </c>
      <c r="M9" s="11">
        <f>'Estimating Excluded Carbon'!$G$3</f>
        <v>0</v>
      </c>
      <c r="N9" s="12">
        <f>(L9-M9)</f>
        <v>0.6827072</v>
      </c>
      <c r="O9" s="10">
        <v>1</v>
      </c>
      <c r="P9" s="12">
        <f>(N9*O9*44/12)</f>
        <v>2.503259733333333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336.1</v>
      </c>
      <c r="E11" s="10">
        <v>0</v>
      </c>
      <c r="F11" s="10">
        <v>0</v>
      </c>
      <c r="G11" s="10">
        <v>131.1</v>
      </c>
      <c r="H11" s="12">
        <f>(C11+D11-E11-F11-G11)</f>
        <v>205.00000000000003</v>
      </c>
      <c r="I11" s="10">
        <v>43.3</v>
      </c>
      <c r="J11" s="12">
        <f>(H11*I11)</f>
        <v>8876.5</v>
      </c>
      <c r="K11" s="10">
        <v>20.2</v>
      </c>
      <c r="L11" s="12">
        <f>(J11*K11/1000)</f>
        <v>179.3053</v>
      </c>
      <c r="M11" s="11">
        <f>'Estimating Excluded Carbon'!$G$4</f>
        <v>0</v>
      </c>
      <c r="N11" s="12">
        <f>(L11-M11)</f>
        <v>179.3053</v>
      </c>
      <c r="O11" s="10">
        <v>1</v>
      </c>
      <c r="P11" s="12">
        <f>(N11*O11*44/12)</f>
        <v>657.4527666666667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429.1</v>
      </c>
      <c r="E12" s="10">
        <v>0</v>
      </c>
      <c r="F12" s="10">
        <v>0</v>
      </c>
      <c r="G12" s="10">
        <v>170.2</v>
      </c>
      <c r="H12" s="12">
        <f>(C12+D12-E12-F12-G12)</f>
        <v>258.90000000000003</v>
      </c>
      <c r="I12" s="10">
        <v>40.19</v>
      </c>
      <c r="J12" s="12">
        <f>(H12*I12)</f>
        <v>10405.191</v>
      </c>
      <c r="K12" s="10">
        <v>21.1</v>
      </c>
      <c r="L12" s="12">
        <f>(J12*K12/1000)</f>
        <v>219.54953010000003</v>
      </c>
      <c r="M12" s="11"/>
      <c r="N12" s="12">
        <f>(L12-M12)</f>
        <v>219.54953010000003</v>
      </c>
      <c r="O12" s="10">
        <v>1</v>
      </c>
      <c r="P12" s="12">
        <f>(N12*O12*44/12)</f>
        <v>805.0149437000001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68.2</v>
      </c>
      <c r="E13" s="10">
        <v>0</v>
      </c>
      <c r="F13" s="11"/>
      <c r="G13" s="10">
        <v>-0.9</v>
      </c>
      <c r="H13" s="12">
        <f>(C13+D13-E13-F13-G13)</f>
        <v>69.10000000000001</v>
      </c>
      <c r="I13" s="10">
        <v>47.3</v>
      </c>
      <c r="J13" s="12">
        <f>(H13*I13)</f>
        <v>3268.4300000000003</v>
      </c>
      <c r="K13" s="10">
        <v>17.2</v>
      </c>
      <c r="L13" s="12">
        <f>(J13*K13/1000)</f>
        <v>56.216996</v>
      </c>
      <c r="M13" s="11">
        <f>'Estimating Excluded Carbon'!$G$5</f>
        <v>0</v>
      </c>
      <c r="N13" s="12">
        <f>(L13-M13)</f>
        <v>56.216996</v>
      </c>
      <c r="O13" s="10">
        <v>1</v>
      </c>
      <c r="P13" s="12">
        <f>(N13*O13*44/12)</f>
        <v>206.12898533333336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/>
      <c r="D26" s="10"/>
      <c r="E26" s="10"/>
      <c r="F26" s="10"/>
      <c r="G26" s="10"/>
      <c r="H26" s="12">
        <f>(C26+D26-E26-F26-G26)</f>
        <v>0</v>
      </c>
      <c r="I26" s="10">
        <v>25.8</v>
      </c>
      <c r="J26" s="12">
        <f>(H26*I26)</f>
        <v>0</v>
      </c>
      <c r="K26" s="10">
        <v>25.8</v>
      </c>
      <c r="L26" s="12">
        <f>(J26*K26/1000)</f>
        <v>0</v>
      </c>
      <c r="M26" s="11"/>
      <c r="N26" s="12">
        <f>(L26-M26)</f>
        <v>0</v>
      </c>
      <c r="O26" s="10"/>
      <c r="P26" s="12">
        <f>(N26*O26*44/12)</f>
        <v>0</v>
      </c>
      <c r="Q26" s="10"/>
      <c r="R26"/>
    </row>
    <row r="27" spans="1:18" ht="12.75">
      <c r="A27" s="9" t="s">
        <v>64</v>
      </c>
      <c r="B27" s="10" t="s">
        <v>30</v>
      </c>
      <c r="C27" s="10">
        <v>0</v>
      </c>
      <c r="D27" s="10">
        <v>708.3</v>
      </c>
      <c r="E27" s="10">
        <v>0</v>
      </c>
      <c r="F27" s="10">
        <v>0</v>
      </c>
      <c r="G27" s="10">
        <v>-2.4</v>
      </c>
      <c r="H27" s="12">
        <f>(C27+D27-E27-F27-G27)</f>
        <v>710.6999999999999</v>
      </c>
      <c r="I27" s="10">
        <v>24.91</v>
      </c>
      <c r="J27" s="12">
        <f>(H27*I27)</f>
        <v>17703.536999999997</v>
      </c>
      <c r="K27" s="10">
        <v>26.2</v>
      </c>
      <c r="L27" s="12">
        <f>(J27*K27/1000)</f>
        <v>463.8326693999999</v>
      </c>
      <c r="M27" s="11"/>
      <c r="N27" s="12">
        <f>(L27-M27)</f>
        <v>463.8326693999999</v>
      </c>
      <c r="O27" s="10">
        <v>1</v>
      </c>
      <c r="P27" s="12">
        <f>(N27*O27*44/12)</f>
        <v>1700.7197877999995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2" max="2" width="12.00390625" style="1" customWidth="1"/>
    <col min="4" max="4" width="12.00390625" style="1" customWidth="1"/>
    <col min="5" max="5" width="19.00390625" style="1" customWidth="1"/>
    <col min="6" max="6" width="16.00390625" style="1" customWidth="1"/>
    <col min="7" max="7" width="19.00390625" style="1" customWidth="1"/>
    <col min="8" max="9" width="20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14.75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 s="1">
        <v>0</v>
      </c>
      <c r="C3"/>
      <c r="D3" s="1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 s="1">
        <v>0</v>
      </c>
      <c r="C4"/>
      <c r="D4" s="1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 s="1">
        <v>0</v>
      </c>
      <c r="C5">
        <v>0</v>
      </c>
      <c r="D5" s="1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 s="1">
        <v>5918.079999999999</v>
      </c>
      <c r="C6"/>
      <c r="D6" s="1">
        <v>5918.079999999999</v>
      </c>
      <c r="E6" s="1">
        <v>410.1229439999999</v>
      </c>
      <c r="F6" s="1">
        <v>7194.554389120001</v>
      </c>
      <c r="G6" s="1">
        <v>498.58261916601595</v>
      </c>
      <c r="H6" s="1">
        <v>-17.742230026787436</v>
      </c>
      <c r="I6" s="1">
        <v>-17.742230026787418</v>
      </c>
    </row>
    <row r="7" spans="1:9" ht="12.75">
      <c r="A7" s="9" t="s">
        <v>5</v>
      </c>
      <c r="B7" s="1">
        <v>0</v>
      </c>
      <c r="C7"/>
      <c r="D7" s="1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 s="1">
        <v>0</v>
      </c>
      <c r="C8"/>
      <c r="D8" s="1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 s="1">
        <v>5176.899</v>
      </c>
      <c r="C9"/>
      <c r="D9" s="1">
        <v>5176.899</v>
      </c>
      <c r="E9" s="1">
        <v>370.14827850000006</v>
      </c>
      <c r="F9" s="1">
        <v>96.68570093000001</v>
      </c>
      <c r="G9" s="1">
        <v>6.913027616495001</v>
      </c>
      <c r="H9" s="1">
        <v>5254.358452392097</v>
      </c>
      <c r="I9" s="1">
        <v>5254.358452392098</v>
      </c>
    </row>
    <row r="10" spans="1:9" ht="12.75">
      <c r="A10" s="9" t="s">
        <v>50</v>
      </c>
      <c r="B10" s="1">
        <v>34.831999999999994</v>
      </c>
      <c r="C10">
        <v>0</v>
      </c>
      <c r="D10" s="1">
        <v>34.831999999999994</v>
      </c>
      <c r="E10" s="1">
        <v>2.503259733333333</v>
      </c>
      <c r="F10" s="1">
        <v>36.87838</v>
      </c>
      <c r="G10" s="1">
        <v>2.6515555219999998</v>
      </c>
      <c r="H10" s="1">
        <v>-5.548996458087385</v>
      </c>
      <c r="I10" s="1">
        <v>-5.592784591393773</v>
      </c>
    </row>
    <row r="11" spans="1:9" ht="12.75">
      <c r="A11" s="9" t="s">
        <v>62</v>
      </c>
      <c r="B11" s="1">
        <v>0</v>
      </c>
      <c r="C11"/>
      <c r="D11" s="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 s="1">
        <v>8876.5</v>
      </c>
      <c r="C12">
        <v>0</v>
      </c>
      <c r="D12" s="1">
        <v>8876.5</v>
      </c>
      <c r="E12" s="1">
        <v>657.4527666666667</v>
      </c>
      <c r="F12" s="1">
        <v>9231.227024299</v>
      </c>
      <c r="G12" s="1">
        <v>684.033922500556</v>
      </c>
      <c r="H12" s="1">
        <v>-3.842685521277569</v>
      </c>
      <c r="I12" s="1">
        <v>-3.88594117331479</v>
      </c>
    </row>
    <row r="13" spans="1:9" ht="12.75">
      <c r="A13" s="9" t="s">
        <v>60</v>
      </c>
      <c r="B13" s="1">
        <v>10405.191</v>
      </c>
      <c r="C13"/>
      <c r="D13" s="1">
        <v>10405.191</v>
      </c>
      <c r="E13" s="1">
        <v>805.0149437000001</v>
      </c>
      <c r="F13" s="1">
        <v>10263.400679999999</v>
      </c>
      <c r="G13" s="1">
        <v>794.3872126319999</v>
      </c>
      <c r="H13" s="1">
        <v>1.3815140265965131</v>
      </c>
      <c r="I13" s="1">
        <v>1.337852737179385</v>
      </c>
    </row>
    <row r="14" spans="1:9" ht="12.75">
      <c r="A14" s="9" t="s">
        <v>37</v>
      </c>
      <c r="B14" s="1">
        <v>3268.43</v>
      </c>
      <c r="C14">
        <v>0</v>
      </c>
      <c r="D14" s="1">
        <v>3268.43</v>
      </c>
      <c r="E14" s="1">
        <v>206.12898533333336</v>
      </c>
      <c r="F14" s="1">
        <v>3098.8773122340003</v>
      </c>
      <c r="G14" s="1">
        <v>195.53915840196538</v>
      </c>
      <c r="H14" s="1">
        <v>5.471423056880182</v>
      </c>
      <c r="I14" s="1">
        <v>5.415706510098972</v>
      </c>
    </row>
    <row r="15" spans="1:9" ht="12.75">
      <c r="A15" s="9" t="s">
        <v>22</v>
      </c>
      <c r="B15" s="1">
        <v>0</v>
      </c>
      <c r="C15">
        <v>0</v>
      </c>
      <c r="D15" s="1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 s="1">
        <v>0</v>
      </c>
      <c r="C16">
        <v>0</v>
      </c>
      <c r="D16" s="1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 s="1">
        <v>0</v>
      </c>
      <c r="C17">
        <v>0</v>
      </c>
      <c r="D17" s="1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 s="1">
        <v>0</v>
      </c>
      <c r="C18">
        <v>0</v>
      </c>
      <c r="D18" s="1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 s="1">
        <v>0</v>
      </c>
      <c r="C19">
        <v>0</v>
      </c>
      <c r="D19" s="1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 s="1">
        <v>0</v>
      </c>
      <c r="C20"/>
      <c r="D20" s="1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 s="1">
        <v>0</v>
      </c>
      <c r="C21">
        <v>0</v>
      </c>
      <c r="D21" s="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 s="1">
        <v>0</v>
      </c>
      <c r="C22">
        <v>0</v>
      </c>
      <c r="D22" s="1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 s="1">
        <v>0</v>
      </c>
      <c r="C23">
        <v>0</v>
      </c>
      <c r="D23" s="1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 s="1">
        <v>0</v>
      </c>
      <c r="C24"/>
      <c r="D24" s="1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 s="1">
        <v>0</v>
      </c>
      <c r="C25"/>
      <c r="D25" s="1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 s="1">
        <v>0</v>
      </c>
      <c r="C26"/>
      <c r="D26" s="1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 s="1">
        <v>0</v>
      </c>
      <c r="C27"/>
      <c r="D27" s="1">
        <v>0</v>
      </c>
      <c r="E27" s="1">
        <v>0</v>
      </c>
      <c r="H27" s="1">
        <v>0</v>
      </c>
      <c r="I27" s="1">
        <v>0</v>
      </c>
    </row>
    <row r="28" spans="1:9" ht="12.75">
      <c r="A28" s="9" t="s">
        <v>64</v>
      </c>
      <c r="B28" s="1">
        <v>17703.536999999997</v>
      </c>
      <c r="C28"/>
      <c r="D28" s="1">
        <v>17703.536999999997</v>
      </c>
      <c r="E28" s="1">
        <v>1700.7197877999995</v>
      </c>
      <c r="F28" s="1">
        <v>17703.8857397509</v>
      </c>
      <c r="G28" s="1">
        <v>1701.3434195900616</v>
      </c>
      <c r="H28" s="1">
        <v>-0.001969848631131604</v>
      </c>
      <c r="I28" s="1">
        <v>-0.0366552562452281</v>
      </c>
    </row>
    <row r="29" spans="1:9" ht="12.75">
      <c r="A29" s="9" t="s">
        <v>36</v>
      </c>
      <c r="B29" s="1">
        <v>0</v>
      </c>
      <c r="C29"/>
      <c r="D29" s="1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 s="1">
        <v>0</v>
      </c>
      <c r="C30"/>
      <c r="D30" s="1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 s="1">
        <v>0</v>
      </c>
      <c r="C31"/>
      <c r="D31" s="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 s="1">
        <v>0</v>
      </c>
      <c r="C32"/>
      <c r="D32" s="1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 s="1">
        <v>0</v>
      </c>
      <c r="C33">
        <v>0</v>
      </c>
      <c r="D33" s="1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 s="1">
        <v>0</v>
      </c>
      <c r="C34"/>
      <c r="D34" s="1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 s="1">
        <v>0</v>
      </c>
      <c r="C35">
        <v>0</v>
      </c>
      <c r="D35" s="1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 s="1">
        <v>0</v>
      </c>
      <c r="C36">
        <v>0</v>
      </c>
      <c r="D36" s="1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 s="1">
        <v>0</v>
      </c>
      <c r="C37"/>
      <c r="D37" s="1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 s="1">
        <v>0</v>
      </c>
      <c r="C38"/>
      <c r="D38" s="1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 s="1">
        <v>0</v>
      </c>
      <c r="C39"/>
      <c r="D39" s="1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 s="1">
        <v>0</v>
      </c>
      <c r="C40"/>
      <c r="D40" s="1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