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<sst xmlns="http://schemas.openxmlformats.org/spreadsheetml/2006/main" count="185" uniqueCount="71">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</sst>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104.4</v>
      </c>
      <c r="E5" s="10">
        <v>0</v>
      </c>
      <c r="F5" s="10">
        <v>0</v>
      </c>
      <c r="G5" s="10">
        <v>-7.3</v>
      </c>
      <c r="H5" s="12">
        <f>(C5+D5-E5-F5-G5)</f>
        <v>111.7</v>
      </c>
      <c r="I5" s="10">
        <v>44.8</v>
      </c>
      <c r="J5" s="12">
        <f>(H5*I5)</f>
        <v>5004.16</v>
      </c>
      <c r="K5" s="10">
        <v>18.9</v>
      </c>
      <c r="L5" s="12">
        <f>(J5*K5/1000)</f>
        <v>94.57862399999999</v>
      </c>
      <c r="M5" s="11"/>
      <c r="N5" s="12">
        <f>(L5-M5)</f>
        <v>94.57862399999999</v>
      </c>
      <c r="O5" s="10">
        <v>1</v>
      </c>
      <c r="P5" s="12">
        <f>(N5*O5*44/12)</f>
        <v>346.78828799999997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204.7</v>
      </c>
      <c r="E8" s="10">
        <v>0</v>
      </c>
      <c r="F8" s="10">
        <v>0</v>
      </c>
      <c r="G8" s="10">
        <v>98.5</v>
      </c>
      <c r="H8" s="12">
        <f>(C8+D8-E8-F8-G8)</f>
        <v>106.19999999999999</v>
      </c>
      <c r="I8" s="10">
        <v>44.59</v>
      </c>
      <c r="J8" s="12">
        <f>(H8*I8)</f>
        <v>4735.458</v>
      </c>
      <c r="K8" s="10">
        <v>19.5</v>
      </c>
      <c r="L8" s="12">
        <f>(J8*K8/1000)</f>
        <v>92.341431</v>
      </c>
      <c r="M8" s="11"/>
      <c r="N8" s="12">
        <f>(L8-M8)</f>
        <v>92.341431</v>
      </c>
      <c r="O8" s="10">
        <v>1</v>
      </c>
      <c r="P8" s="12">
        <f>(N8*O8*44/12)</f>
        <v>338.585247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4.1</v>
      </c>
      <c r="E9" s="10">
        <v>0</v>
      </c>
      <c r="F9" s="10">
        <v>0</v>
      </c>
      <c r="G9" s="10">
        <v>-2.3</v>
      </c>
      <c r="H9" s="12">
        <f>(C9+D9-E9-F9-G9)</f>
        <v>6.3999999999999995</v>
      </c>
      <c r="I9" s="10">
        <v>43.54</v>
      </c>
      <c r="J9" s="12">
        <f>(H9*I9)</f>
        <v>278.65599999999995</v>
      </c>
      <c r="K9" s="10">
        <v>19.6</v>
      </c>
      <c r="L9" s="12">
        <f>(J9*K9/1000)</f>
        <v>5.4616576</v>
      </c>
      <c r="M9" s="11">
        <f>'Estimating Excluded Carbon'!$G$3</f>
        <v>0</v>
      </c>
      <c r="N9" s="12">
        <f>(L9-M9)</f>
        <v>5.4616576</v>
      </c>
      <c r="O9" s="10">
        <v>1</v>
      </c>
      <c r="P9" s="12">
        <f>(N9*O9*44/12)</f>
        <v>20.026077866666665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288</v>
      </c>
      <c r="E11" s="10">
        <v>0</v>
      </c>
      <c r="F11" s="10">
        <v>0</v>
      </c>
      <c r="G11" s="10">
        <v>83.4</v>
      </c>
      <c r="H11" s="12">
        <f>(C11+D11-E11-F11-G11)</f>
        <v>204.6</v>
      </c>
      <c r="I11" s="10">
        <v>43.3</v>
      </c>
      <c r="J11" s="12">
        <f>(H11*I11)</f>
        <v>8859.179999999998</v>
      </c>
      <c r="K11" s="10">
        <v>20.2</v>
      </c>
      <c r="L11" s="12">
        <f>(J11*K11/1000)</f>
        <v>178.95543599999996</v>
      </c>
      <c r="M11" s="11">
        <f>'Estimating Excluded Carbon'!$G$4</f>
        <v>0</v>
      </c>
      <c r="N11" s="12">
        <f>(L11-M11)</f>
        <v>178.95543599999996</v>
      </c>
      <c r="O11" s="10">
        <v>1</v>
      </c>
      <c r="P11" s="12">
        <f>(N11*O11*44/12)</f>
        <v>656.1699319999999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343.7</v>
      </c>
      <c r="E12" s="10">
        <v>0</v>
      </c>
      <c r="F12" s="10">
        <v>0</v>
      </c>
      <c r="G12" s="10">
        <v>106.3</v>
      </c>
      <c r="H12" s="12">
        <f>(C12+D12-E12-F12-G12)</f>
        <v>237.39999999999998</v>
      </c>
      <c r="I12" s="10">
        <v>40.19</v>
      </c>
      <c r="J12" s="12">
        <f>(H12*I12)</f>
        <v>9541.105999999998</v>
      </c>
      <c r="K12" s="10">
        <v>21.1</v>
      </c>
      <c r="L12" s="12">
        <f>(J12*K12/1000)</f>
        <v>201.31733659999998</v>
      </c>
      <c r="M12" s="11"/>
      <c r="N12" s="12">
        <f>(L12-M12)</f>
        <v>201.31733659999998</v>
      </c>
      <c r="O12" s="10">
        <v>1</v>
      </c>
      <c r="P12" s="12">
        <f>(N12*O12*44/12)</f>
        <v>738.1635675333332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62.6</v>
      </c>
      <c r="E13" s="10">
        <v>0</v>
      </c>
      <c r="F13" s="11"/>
      <c r="G13" s="10">
        <v>-0.8</v>
      </c>
      <c r="H13" s="12">
        <f>(C13+D13-E13-F13-G13)</f>
        <v>63.4</v>
      </c>
      <c r="I13" s="10">
        <v>47.3</v>
      </c>
      <c r="J13" s="12">
        <f>(H13*I13)</f>
        <v>2998.8199999999997</v>
      </c>
      <c r="K13" s="10">
        <v>17.2</v>
      </c>
      <c r="L13" s="12">
        <f>(J13*K13/1000)</f>
        <v>51.57970399999999</v>
      </c>
      <c r="M13" s="11">
        <f>'Estimating Excluded Carbon'!$G$5</f>
        <v>0</v>
      </c>
      <c r="N13" s="12">
        <f>(L13-M13)</f>
        <v>51.57970399999999</v>
      </c>
      <c r="O13" s="10">
        <v>1</v>
      </c>
      <c r="P13" s="12">
        <f>(N13*O13*44/12)</f>
        <v>189.12558133333332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559.9</v>
      </c>
      <c r="E27" s="10">
        <v>0</v>
      </c>
      <c r="F27" s="10">
        <v>0</v>
      </c>
      <c r="G27" s="10">
        <v>-35.8</v>
      </c>
      <c r="H27" s="12">
        <f>(C27+D27-E27-F27-G27)</f>
        <v>595.6999999999999</v>
      </c>
      <c r="I27" s="10">
        <v>24.97</v>
      </c>
      <c r="J27" s="12">
        <f>(H27*I27)</f>
        <v>14874.628999999997</v>
      </c>
      <c r="K27" s="10">
        <v>26.2</v>
      </c>
      <c r="L27" s="12">
        <f>(J27*K27/1000)</f>
        <v>389.7152797999999</v>
      </c>
      <c r="M27" s="11"/>
      <c r="N27" s="12">
        <f>(L27-M27)</f>
        <v>389.7152797999999</v>
      </c>
      <c r="O27" s="10">
        <v>1</v>
      </c>
      <c r="P27" s="12">
        <f>(N27*O27*44/12)</f>
        <v>1428.956025933333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7.00390625" style="1" customWidth="1"/>
    <col min="7" max="7" width="16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5004.16</v>
      </c>
      <c r="C6"/>
      <c r="D6" s="1">
        <v>5004.16</v>
      </c>
      <c r="E6" s="1">
        <v>346.78828799999997</v>
      </c>
      <c r="F6" s="1">
        <v>6130.28472</v>
      </c>
      <c r="G6" s="1">
        <v>424.82873109599996</v>
      </c>
      <c r="H6" s="1">
        <v>-18.36985998914582</v>
      </c>
      <c r="I6" s="1">
        <v>-18.369859989145823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4735.458</v>
      </c>
      <c r="C9"/>
      <c r="D9" s="1">
        <v>4735.458</v>
      </c>
      <c r="E9" s="1">
        <v>338.585247</v>
      </c>
      <c r="F9" s="1">
        <v>59.46986136</v>
      </c>
      <c r="G9" s="1">
        <v>4.25209508724</v>
      </c>
      <c r="H9" s="1">
        <v>7862.786345395979</v>
      </c>
      <c r="I9" s="1">
        <v>7862.786345395981</v>
      </c>
    </row>
    <row r="10" spans="1:9" ht="12.75">
      <c r="A10" s="9" t="s">
        <v>50</v>
      </c>
      <c r="B10" s="1">
        <v>278.65599999999995</v>
      </c>
      <c r="C10">
        <v>0</v>
      </c>
      <c r="D10" s="1">
        <v>278.65599999999995</v>
      </c>
      <c r="E10" s="1">
        <v>20.026077866666665</v>
      </c>
      <c r="F10" s="1">
        <v>278.65125414</v>
      </c>
      <c r="G10" s="1">
        <v>20.035025172666</v>
      </c>
      <c r="H10" s="1">
        <v>0.001703154006826336</v>
      </c>
      <c r="I10" s="1">
        <v>-0.04465832172520626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8859.179999999998</v>
      </c>
      <c r="C12">
        <v>0</v>
      </c>
      <c r="D12" s="1">
        <v>8859.179999999998</v>
      </c>
      <c r="E12" s="1">
        <v>656.1699319999999</v>
      </c>
      <c r="F12" s="1">
        <v>8464.032744388998</v>
      </c>
      <c r="G12" s="1">
        <v>627.1848263592249</v>
      </c>
      <c r="H12" s="1">
        <v>4.668545923017044</v>
      </c>
      <c r="I12" s="1">
        <v>4.6214615568798205</v>
      </c>
    </row>
    <row r="13" spans="1:9" ht="12.75">
      <c r="A13" s="9" t="s">
        <v>60</v>
      </c>
      <c r="B13" s="1">
        <v>9541.105999999998</v>
      </c>
      <c r="C13"/>
      <c r="D13" s="1">
        <v>9541.105999999998</v>
      </c>
      <c r="E13" s="1">
        <v>738.1635675333332</v>
      </c>
      <c r="F13" s="1">
        <v>9391.6920352829</v>
      </c>
      <c r="G13" s="1">
        <v>726.9169635308963</v>
      </c>
      <c r="H13" s="1">
        <v>1.5909163562409876</v>
      </c>
      <c r="I13" s="1">
        <v>1.547164884942035</v>
      </c>
    </row>
    <row r="14" spans="1:9" ht="12.75">
      <c r="A14" s="9" t="s">
        <v>37</v>
      </c>
      <c r="B14" s="1">
        <v>2998.82</v>
      </c>
      <c r="C14">
        <v>0</v>
      </c>
      <c r="D14" s="1">
        <v>2998.82</v>
      </c>
      <c r="E14" s="1">
        <v>189.12558133333332</v>
      </c>
      <c r="F14" s="1">
        <v>2792.8255044909997</v>
      </c>
      <c r="G14" s="1">
        <v>176.22728933338212</v>
      </c>
      <c r="H14" s="1">
        <v>7.375845543438027</v>
      </c>
      <c r="I14" s="1">
        <v>7.31912296259097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14874.628999999997</v>
      </c>
      <c r="C28"/>
      <c r="D28" s="1">
        <v>14874.628999999997</v>
      </c>
      <c r="E28" s="1">
        <v>1428.956025933333</v>
      </c>
      <c r="F28" s="1">
        <v>14874.953610499399</v>
      </c>
      <c r="G28" s="1">
        <v>1429.4830419689922</v>
      </c>
      <c r="H28" s="1">
        <v>-0.002182262263811453</v>
      </c>
      <c r="I28" s="1">
        <v>-0.03686759619990483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