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<sst xmlns="http://schemas.openxmlformats.org/spreadsheetml/2006/main" count="185" uniqueCount="71">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</sst>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96.4</v>
      </c>
      <c r="E5" s="10">
        <v>0</v>
      </c>
      <c r="F5" s="10">
        <v>0</v>
      </c>
      <c r="G5" s="10">
        <v>-2.5</v>
      </c>
      <c r="H5" s="12">
        <f>(C5+D5-E5-F5-G5)</f>
        <v>98.9</v>
      </c>
      <c r="I5" s="10">
        <v>44.8</v>
      </c>
      <c r="J5" s="12">
        <f>(H5*I5)</f>
        <v>4430.72</v>
      </c>
      <c r="K5" s="10">
        <v>18.9</v>
      </c>
      <c r="L5" s="12">
        <f>(J5*K5/1000)</f>
        <v>83.740608</v>
      </c>
      <c r="M5" s="11"/>
      <c r="N5" s="12">
        <f>(L5-M5)</f>
        <v>83.740608</v>
      </c>
      <c r="O5" s="10">
        <v>1</v>
      </c>
      <c r="P5" s="12">
        <f>(N5*O5*44/12)</f>
        <v>307.04889599999996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262.6</v>
      </c>
      <c r="E8" s="10">
        <v>0</v>
      </c>
      <c r="F8" s="10">
        <v>0</v>
      </c>
      <c r="G8" s="10">
        <v>124.5</v>
      </c>
      <c r="H8" s="12">
        <f>(C8+D8-E8-F8-G8)</f>
        <v>138.10000000000002</v>
      </c>
      <c r="I8" s="10">
        <v>44.59</v>
      </c>
      <c r="J8" s="12">
        <f>(H8*I8)</f>
        <v>6157.879000000002</v>
      </c>
      <c r="K8" s="10">
        <v>19.5</v>
      </c>
      <c r="L8" s="12">
        <f>(J8*K8/1000)</f>
        <v>120.07864050000003</v>
      </c>
      <c r="M8" s="11"/>
      <c r="N8" s="12">
        <f>(L8-M8)</f>
        <v>120.07864050000003</v>
      </c>
      <c r="O8" s="10">
        <v>1</v>
      </c>
      <c r="P8" s="12">
        <f>(N8*O8*44/12)</f>
        <v>440.28834850000015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3.7</v>
      </c>
      <c r="E9" s="10">
        <v>0</v>
      </c>
      <c r="F9" s="10">
        <v>0</v>
      </c>
      <c r="G9" s="10">
        <v>1.4</v>
      </c>
      <c r="H9" s="12">
        <f>(C9+D9-E9-F9-G9)</f>
        <v>2.3000000000000003</v>
      </c>
      <c r="I9" s="10">
        <v>43.54</v>
      </c>
      <c r="J9" s="12">
        <f>(H9*I9)</f>
        <v>100.14200000000001</v>
      </c>
      <c r="K9" s="10">
        <v>19.6</v>
      </c>
      <c r="L9" s="12">
        <f>(J9*K9/1000)</f>
        <v>1.9627832000000003</v>
      </c>
      <c r="M9" s="11">
        <f>'Estimating Excluded Carbon'!$G$3</f>
        <v>0</v>
      </c>
      <c r="N9" s="12">
        <f>(L9-M9)</f>
        <v>1.9627832000000003</v>
      </c>
      <c r="O9" s="10">
        <v>1</v>
      </c>
      <c r="P9" s="12">
        <f>(N9*O9*44/12)</f>
        <v>7.196871733333334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307.5</v>
      </c>
      <c r="E11" s="10">
        <v>0</v>
      </c>
      <c r="F11" s="10">
        <v>0</v>
      </c>
      <c r="G11" s="10">
        <v>102.2</v>
      </c>
      <c r="H11" s="12">
        <f>(C11+D11-E11-F11-G11)</f>
        <v>205.3</v>
      </c>
      <c r="I11" s="10">
        <v>43.3</v>
      </c>
      <c r="J11" s="12">
        <f>(H11*I11)</f>
        <v>8889.49</v>
      </c>
      <c r="K11" s="10">
        <v>20.2</v>
      </c>
      <c r="L11" s="12">
        <f>(J11*K11/1000)</f>
        <v>179.56769799999998</v>
      </c>
      <c r="M11" s="11">
        <f>'Estimating Excluded Carbon'!$G$4</f>
        <v>0</v>
      </c>
      <c r="N11" s="12">
        <f>(L11-M11)</f>
        <v>179.56769799999998</v>
      </c>
      <c r="O11" s="10">
        <v>1</v>
      </c>
      <c r="P11" s="12">
        <f>(N11*O11*44/12)</f>
        <v>658.4148926666666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333.9</v>
      </c>
      <c r="E12" s="10">
        <v>0</v>
      </c>
      <c r="F12" s="10">
        <v>0</v>
      </c>
      <c r="G12" s="10">
        <v>71.5</v>
      </c>
      <c r="H12" s="12">
        <f>(C12+D12-E12-F12-G12)</f>
        <v>262.4</v>
      </c>
      <c r="I12" s="10">
        <v>40.19</v>
      </c>
      <c r="J12" s="12">
        <f>(H12*I12)</f>
        <v>10545.855999999998</v>
      </c>
      <c r="K12" s="10">
        <v>21.1</v>
      </c>
      <c r="L12" s="12">
        <f>(J12*K12/1000)</f>
        <v>222.51756159999996</v>
      </c>
      <c r="M12" s="11"/>
      <c r="N12" s="12">
        <f>(L12-M12)</f>
        <v>222.51756159999996</v>
      </c>
      <c r="O12" s="10">
        <v>1</v>
      </c>
      <c r="P12" s="12">
        <f>(N12*O12*44/12)</f>
        <v>815.8977258666665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62.8</v>
      </c>
      <c r="E13" s="10">
        <v>0</v>
      </c>
      <c r="F13" s="11"/>
      <c r="G13" s="10">
        <v>-0.9</v>
      </c>
      <c r="H13" s="12">
        <f>(C13+D13-E13-F13-G13)</f>
        <v>63.699999999999996</v>
      </c>
      <c r="I13" s="10">
        <v>47.3</v>
      </c>
      <c r="J13" s="12">
        <f>(H13*I13)</f>
        <v>3013.0099999999998</v>
      </c>
      <c r="K13" s="10">
        <v>17.2</v>
      </c>
      <c r="L13" s="12">
        <f>(J13*K13/1000)</f>
        <v>51.823772</v>
      </c>
      <c r="M13" s="11">
        <f>'Estimating Excluded Carbon'!$G$5</f>
        <v>0</v>
      </c>
      <c r="N13" s="12">
        <f>(L13-M13)</f>
        <v>51.823772</v>
      </c>
      <c r="O13" s="10">
        <v>1</v>
      </c>
      <c r="P13" s="12">
        <f>(N13*O13*44/12)</f>
        <v>190.0204973333333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647.8</v>
      </c>
      <c r="E27" s="10">
        <v>0</v>
      </c>
      <c r="F27" s="10">
        <v>0</v>
      </c>
      <c r="G27" s="10">
        <v>75.2</v>
      </c>
      <c r="H27" s="12">
        <f>(C27+D27-E27-F27-G27)</f>
        <v>572.5999999999999</v>
      </c>
      <c r="I27" s="10">
        <v>25.33</v>
      </c>
      <c r="J27" s="12">
        <f>(H27*I27)</f>
        <v>14503.957999999997</v>
      </c>
      <c r="K27" s="10">
        <v>26.2</v>
      </c>
      <c r="L27" s="12">
        <f>(J27*K27/1000)</f>
        <v>380.00369959999995</v>
      </c>
      <c r="M27" s="11"/>
      <c r="N27" s="12">
        <f>(L27-M27)</f>
        <v>380.00369959999995</v>
      </c>
      <c r="O27" s="10">
        <v>1</v>
      </c>
      <c r="P27" s="12">
        <f>(N27*O27*44/12)</f>
        <v>1393.3468985333332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4430.72</v>
      </c>
      <c r="C6"/>
      <c r="D6" s="1">
        <v>4430.72</v>
      </c>
      <c r="E6" s="1">
        <v>307.04889599999996</v>
      </c>
      <c r="F6" s="1">
        <v>5562.86567872</v>
      </c>
      <c r="G6" s="1">
        <v>385.506591535296</v>
      </c>
      <c r="H6" s="1">
        <v>-20.351842810997066</v>
      </c>
      <c r="I6" s="1">
        <v>-20.35184281099709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6157.879000000002</v>
      </c>
      <c r="C9"/>
      <c r="D9" s="1">
        <v>6157.879000000002</v>
      </c>
      <c r="E9" s="1">
        <v>440.28834850000015</v>
      </c>
      <c r="F9" s="1">
        <v>87.4319984265</v>
      </c>
      <c r="G9" s="1">
        <v>6.25138788749475</v>
      </c>
      <c r="H9" s="1">
        <v>6943.049582329566</v>
      </c>
      <c r="I9" s="1">
        <v>6943.049582329567</v>
      </c>
    </row>
    <row r="10" spans="1:9" ht="12.75">
      <c r="A10" s="9" t="s">
        <v>50</v>
      </c>
      <c r="B10" s="1">
        <v>100.14200000000001</v>
      </c>
      <c r="C10">
        <v>0</v>
      </c>
      <c r="D10" s="1">
        <v>100.14200000000001</v>
      </c>
      <c r="E10" s="1">
        <v>7.196871733333334</v>
      </c>
      <c r="F10" s="1">
        <v>100.3440256</v>
      </c>
      <c r="G10" s="1">
        <v>7.21473544064</v>
      </c>
      <c r="H10" s="1">
        <v>-0.20133296306579984</v>
      </c>
      <c r="I10" s="1">
        <v>-0.24760030986085918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8889.49</v>
      </c>
      <c r="C12">
        <v>0</v>
      </c>
      <c r="D12" s="1">
        <v>8889.49</v>
      </c>
      <c r="E12" s="1">
        <v>658.4148926666666</v>
      </c>
      <c r="F12" s="1">
        <v>7995.776164945999</v>
      </c>
      <c r="G12" s="1">
        <v>592.4870138224985</v>
      </c>
      <c r="H12" s="1">
        <v>11.177324334967006</v>
      </c>
      <c r="I12" s="1">
        <v>11.127312043318335</v>
      </c>
    </row>
    <row r="13" spans="1:9" ht="12.75">
      <c r="A13" s="9" t="s">
        <v>60</v>
      </c>
      <c r="B13" s="1">
        <v>10545.855999999998</v>
      </c>
      <c r="C13"/>
      <c r="D13" s="1">
        <v>10545.855999999998</v>
      </c>
      <c r="E13" s="1">
        <v>815.8977258666665</v>
      </c>
      <c r="F13" s="1">
        <v>10350.606967576</v>
      </c>
      <c r="G13" s="1">
        <v>801.1369792903823</v>
      </c>
      <c r="H13" s="1">
        <v>1.8863534576825134</v>
      </c>
      <c r="I13" s="1">
        <v>1.8424747524897325</v>
      </c>
    </row>
    <row r="14" spans="1:9" ht="12.75">
      <c r="A14" s="9" t="s">
        <v>37</v>
      </c>
      <c r="B14" s="1">
        <v>3013.01</v>
      </c>
      <c r="C14">
        <v>0</v>
      </c>
      <c r="D14" s="1">
        <v>3013.01</v>
      </c>
      <c r="E14" s="1">
        <v>190.0204973333333</v>
      </c>
      <c r="F14" s="1">
        <v>2709.2721418399997</v>
      </c>
      <c r="G14" s="1">
        <v>170.95507215010397</v>
      </c>
      <c r="H14" s="1">
        <v>11.211050136650975</v>
      </c>
      <c r="I14" s="1">
        <v>11.152301562886235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14503.957999999997</v>
      </c>
      <c r="C28"/>
      <c r="D28" s="1">
        <v>14503.957999999997</v>
      </c>
      <c r="E28" s="1">
        <v>1393.3468985333332</v>
      </c>
      <c r="F28" s="1">
        <v>14503.856679999997</v>
      </c>
      <c r="G28" s="1">
        <v>1393.8206269480002</v>
      </c>
      <c r="H28" s="1">
        <v>0.000698572815735791</v>
      </c>
      <c r="I28" s="1">
        <v>-0.03398776036944581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