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<sst xmlns="http://schemas.openxmlformats.org/spreadsheetml/2006/main" count="185" uniqueCount="71">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</sst>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86.8</v>
      </c>
      <c r="E5" s="10">
        <v>0</v>
      </c>
      <c r="F5" s="10">
        <v>0</v>
      </c>
      <c r="G5" s="10">
        <v>-0.9</v>
      </c>
      <c r="H5" s="12">
        <f>(C5+D5-E5-F5-G5)</f>
        <v>87.7</v>
      </c>
      <c r="I5" s="10">
        <v>44.8</v>
      </c>
      <c r="J5" s="12">
        <f>(H5*I5)</f>
        <v>3928.96</v>
      </c>
      <c r="K5" s="10">
        <v>18.9</v>
      </c>
      <c r="L5" s="12">
        <f>(J5*K5/1000)</f>
        <v>74.257344</v>
      </c>
      <c r="M5" s="11"/>
      <c r="N5" s="12">
        <f>(L5-M5)</f>
        <v>74.257344</v>
      </c>
      <c r="O5" s="10">
        <v>1</v>
      </c>
      <c r="P5" s="12">
        <f>(N5*O5*44/12)</f>
        <v>272.276928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202.2</v>
      </c>
      <c r="E8" s="10">
        <v>0</v>
      </c>
      <c r="F8" s="10">
        <v>0</v>
      </c>
      <c r="G8" s="10">
        <v>77.5</v>
      </c>
      <c r="H8" s="12">
        <f>(C8+D8-E8-F8-G8)</f>
        <v>124.69999999999999</v>
      </c>
      <c r="I8" s="10">
        <v>44.59</v>
      </c>
      <c r="J8" s="12">
        <f>(H8*I8)</f>
        <v>5560.373</v>
      </c>
      <c r="K8" s="10">
        <v>19.5</v>
      </c>
      <c r="L8" s="12">
        <f>(J8*K8/1000)</f>
        <v>108.4272735</v>
      </c>
      <c r="M8" s="11"/>
      <c r="N8" s="12">
        <f>(L8-M8)</f>
        <v>108.4272735</v>
      </c>
      <c r="O8" s="10">
        <v>1</v>
      </c>
      <c r="P8" s="12">
        <f>(N8*O8*44/12)</f>
        <v>397.5666695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12</v>
      </c>
      <c r="E9" s="10">
        <v>0</v>
      </c>
      <c r="F9" s="10">
        <v>0</v>
      </c>
      <c r="G9" s="10">
        <v>-1.2</v>
      </c>
      <c r="H9" s="12">
        <f>(C9+D9-E9-F9-G9)</f>
        <v>13.2</v>
      </c>
      <c r="I9" s="10">
        <v>43.54</v>
      </c>
      <c r="J9" s="12">
        <f>(H9*I9)</f>
        <v>574.728</v>
      </c>
      <c r="K9" s="10">
        <v>19.6</v>
      </c>
      <c r="L9" s="12">
        <f>(J9*K9/1000)</f>
        <v>11.264668799999999</v>
      </c>
      <c r="M9" s="11">
        <f>'Estimating Excluded Carbon'!$G$3</f>
        <v>0</v>
      </c>
      <c r="N9" s="12">
        <f>(L9-M9)</f>
        <v>11.264668799999999</v>
      </c>
      <c r="O9" s="10">
        <v>1</v>
      </c>
      <c r="P9" s="12">
        <f>(N9*O9*44/12)</f>
        <v>41.3037856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338</v>
      </c>
      <c r="E11" s="10">
        <v>0</v>
      </c>
      <c r="F11" s="10">
        <v>0</v>
      </c>
      <c r="G11" s="10">
        <v>149.3</v>
      </c>
      <c r="H11" s="12">
        <f>(C11+D11-E11-F11-G11)</f>
        <v>188.7</v>
      </c>
      <c r="I11" s="10">
        <v>43.3</v>
      </c>
      <c r="J11" s="12">
        <f>(H11*I11)</f>
        <v>8170.709999999999</v>
      </c>
      <c r="K11" s="10">
        <v>20.2</v>
      </c>
      <c r="L11" s="12">
        <f>(J11*K11/1000)</f>
        <v>165.04834199999996</v>
      </c>
      <c r="M11" s="11">
        <f>'Estimating Excluded Carbon'!$G$4</f>
        <v>0</v>
      </c>
      <c r="N11" s="12">
        <f>(L11-M11)</f>
        <v>165.04834199999996</v>
      </c>
      <c r="O11" s="10">
        <v>1</v>
      </c>
      <c r="P11" s="12">
        <f>(N11*O11*44/12)</f>
        <v>605.1772539999998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275.1</v>
      </c>
      <c r="E12" s="10">
        <v>0</v>
      </c>
      <c r="F12" s="10">
        <v>0</v>
      </c>
      <c r="G12" s="10">
        <v>29.1</v>
      </c>
      <c r="H12" s="12">
        <f>(C12+D12-E12-F12-G12)</f>
        <v>246.00000000000003</v>
      </c>
      <c r="I12" s="10">
        <v>40.19</v>
      </c>
      <c r="J12" s="12">
        <f>(H12*I12)</f>
        <v>9886.74</v>
      </c>
      <c r="K12" s="10">
        <v>21.1</v>
      </c>
      <c r="L12" s="12">
        <f>(J12*K12/1000)</f>
        <v>208.610214</v>
      </c>
      <c r="M12" s="11"/>
      <c r="N12" s="12">
        <f>(L12-M12)</f>
        <v>208.610214</v>
      </c>
      <c r="O12" s="10">
        <v>1</v>
      </c>
      <c r="P12" s="12">
        <f>(N12*O12*44/12)</f>
        <v>764.904118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43.9</v>
      </c>
      <c r="E13" s="10">
        <v>0</v>
      </c>
      <c r="F13" s="11"/>
      <c r="G13" s="10">
        <v>-2.9</v>
      </c>
      <c r="H13" s="12">
        <f>(C13+D13-E13-F13-G13)</f>
        <v>46.8</v>
      </c>
      <c r="I13" s="10">
        <v>47.3</v>
      </c>
      <c r="J13" s="12">
        <f>(H13*I13)</f>
        <v>2213.64</v>
      </c>
      <c r="K13" s="10">
        <v>17.2</v>
      </c>
      <c r="L13" s="12">
        <f>(J13*K13/1000)</f>
        <v>38.07460799999999</v>
      </c>
      <c r="M13" s="11">
        <f>'Estimating Excluded Carbon'!$G$5</f>
        <v>0</v>
      </c>
      <c r="N13" s="12">
        <f>(L13-M13)</f>
        <v>38.07460799999999</v>
      </c>
      <c r="O13" s="10">
        <v>1</v>
      </c>
      <c r="P13" s="12">
        <f>(N13*O13*44/12)</f>
        <v>139.60689599999998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347.5</v>
      </c>
      <c r="E27" s="10">
        <v>0</v>
      </c>
      <c r="F27" s="10">
        <v>0</v>
      </c>
      <c r="G27" s="10">
        <v>48.3</v>
      </c>
      <c r="H27" s="12">
        <f>(C27+D27-E27-F27-G27)</f>
        <v>299.2</v>
      </c>
      <c r="I27" s="10">
        <v>25.52</v>
      </c>
      <c r="J27" s="12">
        <f>(H27*I27)</f>
        <v>7635.584</v>
      </c>
      <c r="K27" s="10">
        <v>26.2</v>
      </c>
      <c r="L27" s="12">
        <f>(J27*K27/1000)</f>
        <v>200.05230079999998</v>
      </c>
      <c r="M27" s="11"/>
      <c r="N27" s="12">
        <f>(L27-M27)</f>
        <v>200.05230079999998</v>
      </c>
      <c r="O27" s="10">
        <v>1</v>
      </c>
      <c r="P27" s="12">
        <f>(N27*O27*44/12)</f>
        <v>733.5251029333332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5" max="5" width="19.00390625" style="1" customWidth="1"/>
    <col min="6" max="6" width="16.00390625" style="1" customWidth="1"/>
    <col min="7" max="7" width="19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53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>
        <v>0</v>
      </c>
      <c r="C3"/>
      <c r="D3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>
        <v>0</v>
      </c>
      <c r="C4"/>
      <c r="D4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>
        <v>0</v>
      </c>
      <c r="C5">
        <v>0</v>
      </c>
      <c r="D5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>
        <v>3928.96</v>
      </c>
      <c r="C6"/>
      <c r="D6">
        <v>3928.96</v>
      </c>
      <c r="E6" s="1">
        <v>272.276928</v>
      </c>
      <c r="F6" s="1">
        <v>4342.18253952</v>
      </c>
      <c r="G6" s="1">
        <v>300.913249988736</v>
      </c>
      <c r="H6" s="1">
        <v>-9.516470939650532</v>
      </c>
      <c r="I6" s="1">
        <v>-9.516470939650535</v>
      </c>
    </row>
    <row r="7" spans="1:9" ht="12.75">
      <c r="A7" s="9" t="s">
        <v>5</v>
      </c>
      <c r="B7">
        <v>0</v>
      </c>
      <c r="C7"/>
      <c r="D7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>
        <v>0</v>
      </c>
      <c r="C8"/>
      <c r="D8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>
        <v>5560.373</v>
      </c>
      <c r="C9"/>
      <c r="D9">
        <v>5560.373</v>
      </c>
      <c r="E9" s="1">
        <v>397.5666695</v>
      </c>
      <c r="F9" s="1">
        <v>70.6889992081</v>
      </c>
      <c r="G9" s="1">
        <v>5.05426344337915</v>
      </c>
      <c r="H9" s="1">
        <v>7765.966504393313</v>
      </c>
      <c r="I9" s="1">
        <v>7765.966504393312</v>
      </c>
    </row>
    <row r="10" spans="1:9" ht="12.75">
      <c r="A10" s="9" t="s">
        <v>50</v>
      </c>
      <c r="B10">
        <v>574.728</v>
      </c>
      <c r="C10">
        <v>0</v>
      </c>
      <c r="D10">
        <v>574.728</v>
      </c>
      <c r="E10" s="1">
        <v>41.3037856</v>
      </c>
      <c r="F10" s="1">
        <v>576.4696</v>
      </c>
      <c r="G10" s="1">
        <v>41.44816424</v>
      </c>
      <c r="H10" s="1">
        <v>-0.30211480362538845</v>
      </c>
      <c r="I10" s="1">
        <v>-0.3483354272676452</v>
      </c>
    </row>
    <row r="11" spans="1:9" ht="12.75">
      <c r="A11" s="9" t="s">
        <v>62</v>
      </c>
      <c r="B11">
        <v>0</v>
      </c>
      <c r="C11"/>
      <c r="D1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>
        <v>8170.709999999999</v>
      </c>
      <c r="C12">
        <v>0</v>
      </c>
      <c r="D12">
        <v>8170.709999999999</v>
      </c>
      <c r="E12" s="1">
        <v>605.1772539999998</v>
      </c>
      <c r="F12" s="1">
        <v>6188.577160301736</v>
      </c>
      <c r="G12" s="1">
        <v>458.5735675783586</v>
      </c>
      <c r="H12" s="1">
        <v>32.028894337993854</v>
      </c>
      <c r="I12" s="1">
        <v>31.969502122817044</v>
      </c>
    </row>
    <row r="13" spans="1:9" ht="12.75">
      <c r="A13" s="9" t="s">
        <v>60</v>
      </c>
      <c r="B13">
        <v>9886.74</v>
      </c>
      <c r="C13"/>
      <c r="D13">
        <v>9886.74</v>
      </c>
      <c r="E13" s="1">
        <v>764.904118</v>
      </c>
      <c r="F13" s="1">
        <v>9967.726122647488</v>
      </c>
      <c r="G13" s="1">
        <v>771.5020018929156</v>
      </c>
      <c r="H13" s="1">
        <v>-0.8124834255174872</v>
      </c>
      <c r="I13" s="1">
        <v>-0.8551998409242407</v>
      </c>
    </row>
    <row r="14" spans="1:9" ht="12.75">
      <c r="A14" s="9" t="s">
        <v>37</v>
      </c>
      <c r="B14">
        <v>2213.64</v>
      </c>
      <c r="C14">
        <v>0</v>
      </c>
      <c r="D14">
        <v>2213.64</v>
      </c>
      <c r="E14" s="1">
        <v>139.60689599999998</v>
      </c>
      <c r="F14" s="1">
        <v>2180.9896682856925</v>
      </c>
      <c r="G14" s="1">
        <v>137.62044806882716</v>
      </c>
      <c r="H14" s="1">
        <v>1.497042016708466</v>
      </c>
      <c r="I14" s="1">
        <v>1.4434249844756724</v>
      </c>
    </row>
    <row r="15" spans="1:9" ht="12.75">
      <c r="A15" s="9" t="s">
        <v>22</v>
      </c>
      <c r="B15">
        <v>0</v>
      </c>
      <c r="C15">
        <v>0</v>
      </c>
      <c r="D15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>
        <v>0</v>
      </c>
      <c r="C16">
        <v>0</v>
      </c>
      <c r="D16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>
        <v>0</v>
      </c>
      <c r="C17">
        <v>0</v>
      </c>
      <c r="D17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>
        <v>0</v>
      </c>
      <c r="C18">
        <v>0</v>
      </c>
      <c r="D18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>
        <v>0</v>
      </c>
      <c r="C19">
        <v>0</v>
      </c>
      <c r="D19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>
        <v>0</v>
      </c>
      <c r="C20"/>
      <c r="D20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>
        <v>0</v>
      </c>
      <c r="C21">
        <v>0</v>
      </c>
      <c r="D2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>
        <v>0</v>
      </c>
      <c r="C22">
        <v>0</v>
      </c>
      <c r="D22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>
        <v>0</v>
      </c>
      <c r="C23">
        <v>0</v>
      </c>
      <c r="D23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>
        <v>0</v>
      </c>
      <c r="C24"/>
      <c r="D24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>
        <v>0</v>
      </c>
      <c r="C25"/>
      <c r="D25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>
        <v>0</v>
      </c>
      <c r="C26"/>
      <c r="D26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>
        <v>0</v>
      </c>
      <c r="C27"/>
      <c r="D27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>
        <v>7635.584</v>
      </c>
      <c r="C28"/>
      <c r="D28">
        <v>7635.584</v>
      </c>
      <c r="E28" s="1">
        <v>733.5251029333332</v>
      </c>
      <c r="F28" s="1">
        <v>7634.4797493083415</v>
      </c>
      <c r="G28" s="1">
        <v>733.6735039085316</v>
      </c>
      <c r="H28" s="1">
        <v>0.014463993984113318</v>
      </c>
      <c r="I28" s="1">
        <v>-0.020227113887563434</v>
      </c>
    </row>
    <row r="29" spans="1:9" ht="12.75">
      <c r="A29" s="9" t="s">
        <v>36</v>
      </c>
      <c r="B29">
        <v>0</v>
      </c>
      <c r="C29"/>
      <c r="D29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>
        <v>0</v>
      </c>
      <c r="C30"/>
      <c r="D30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>
        <v>0</v>
      </c>
      <c r="C31"/>
      <c r="D3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>
        <v>0</v>
      </c>
      <c r="C32"/>
      <c r="D32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>
        <v>0</v>
      </c>
      <c r="C33">
        <v>0</v>
      </c>
      <c r="D33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>
        <v>0</v>
      </c>
      <c r="C34"/>
      <c r="D34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>
        <v>0</v>
      </c>
      <c r="C35">
        <v>0</v>
      </c>
      <c r="D35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>
        <v>0</v>
      </c>
      <c r="C36">
        <v>0</v>
      </c>
      <c r="D36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>
        <v>0</v>
      </c>
      <c r="C37"/>
      <c r="D37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>
        <v>0</v>
      </c>
      <c r="C38"/>
      <c r="D38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>
        <v>0</v>
      </c>
      <c r="C39"/>
      <c r="D39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>
        <v>0</v>
      </c>
      <c r="C40"/>
      <c r="D40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